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rygarcia\AppData\Local\Microsoft\Windows\INetCache\Content.Outlook\X5OVJNIV\"/>
    </mc:Choice>
  </mc:AlternateContent>
  <xr:revisionPtr revIDLastSave="0" documentId="13_ncr:1_{1B78B7CF-8740-4555-8453-61EACF563D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" sheetId="1" r:id="rId1"/>
    <sheet name="SQL" sheetId="2" state="hidden" r:id="rId2"/>
  </sheets>
  <definedNames>
    <definedName name="_xlnm._FilterDatabase" localSheetId="0" hidden="1">Reporte!$A$1:$Q$145</definedName>
    <definedName name="_xlnm.Print_Area" localSheetId="0">Reporte!$A$1:$D$145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" l="1"/>
  <c r="D143" i="1"/>
  <c r="D142" i="1"/>
  <c r="D141" i="1"/>
  <c r="D139" i="1"/>
  <c r="D137" i="1"/>
  <c r="D136" i="1"/>
  <c r="D135" i="1"/>
  <c r="D134" i="1"/>
  <c r="D132" i="1"/>
  <c r="D127" i="1"/>
  <c r="D126" i="1"/>
  <c r="D125" i="1"/>
  <c r="D121" i="1"/>
  <c r="D113" i="1"/>
  <c r="D112" i="1"/>
  <c r="D111" i="1"/>
  <c r="D109" i="1"/>
  <c r="D107" i="1"/>
  <c r="D96" i="1"/>
  <c r="D95" i="1"/>
  <c r="D94" i="1"/>
  <c r="D93" i="1"/>
  <c r="D90" i="1"/>
  <c r="D88" i="1"/>
  <c r="D86" i="1"/>
  <c r="D85" i="1"/>
  <c r="D84" i="1"/>
  <c r="D78" i="1"/>
  <c r="D76" i="1"/>
  <c r="D74" i="1"/>
  <c r="D73" i="1"/>
  <c r="D72" i="1"/>
  <c r="D71" i="1"/>
  <c r="D70" i="1"/>
  <c r="D69" i="1"/>
  <c r="D68" i="1"/>
  <c r="D66" i="1"/>
  <c r="D65" i="1"/>
  <c r="D63" i="1"/>
  <c r="D62" i="1"/>
  <c r="D60" i="1"/>
  <c r="D58" i="1"/>
  <c r="D56" i="1"/>
  <c r="D55" i="1"/>
  <c r="D54" i="1"/>
  <c r="D53" i="1"/>
  <c r="D52" i="1"/>
  <c r="D51" i="1"/>
  <c r="D50" i="1"/>
  <c r="D49" i="1"/>
  <c r="D48" i="1"/>
  <c r="D46" i="1"/>
  <c r="D42" i="1"/>
  <c r="D40" i="1"/>
  <c r="D38" i="1"/>
  <c r="D37" i="1"/>
  <c r="D35" i="1"/>
  <c r="D33" i="1"/>
  <c r="D32" i="1"/>
  <c r="D30" i="1"/>
  <c r="D27" i="1"/>
  <c r="D26" i="1"/>
  <c r="D25" i="1"/>
  <c r="D24" i="1"/>
  <c r="D23" i="1"/>
  <c r="D22" i="1"/>
  <c r="D21" i="1"/>
  <c r="D20" i="1"/>
  <c r="D18" i="1"/>
  <c r="D17" i="1"/>
  <c r="D14" i="1"/>
  <c r="D11" i="1"/>
  <c r="D10" i="1"/>
  <c r="D8" i="1"/>
  <c r="D5" i="1"/>
  <c r="D3" i="1"/>
  <c r="D2" i="1"/>
</calcChain>
</file>

<file path=xl/sharedStrings.xml><?xml version="1.0" encoding="utf-8"?>
<sst xmlns="http://schemas.openxmlformats.org/spreadsheetml/2006/main" count="1341" uniqueCount="1285">
  <si>
    <t>Procedimiento</t>
  </si>
  <si>
    <t>Objeto de la contratación</t>
  </si>
  <si>
    <t>Número</t>
  </si>
  <si>
    <t>Elaboración</t>
  </si>
  <si>
    <t>Respuesta</t>
  </si>
  <si>
    <t>Solicitud</t>
  </si>
  <si>
    <t>Proveedor adjudicado</t>
  </si>
  <si>
    <t>Monto adjudicado</t>
  </si>
  <si>
    <t>Solicitud especies fiscales</t>
  </si>
  <si>
    <t>Pago especies fiscales</t>
  </si>
  <si>
    <t>Solicitud de aprobación</t>
  </si>
  <si>
    <t>Respuesta aprobación</t>
  </si>
  <si>
    <t>Notificación</t>
  </si>
  <si>
    <t>Recepcion definitiva</t>
  </si>
  <si>
    <t>Recibo</t>
  </si>
  <si>
    <t>Resultado</t>
  </si>
  <si>
    <t>2023LA-000001-0016400001</t>
  </si>
  <si>
    <t>Alquiler de estaciones equipos móviles</t>
  </si>
  <si>
    <t>CENTRAL DE SERVICIOS PC SOCIEDAD ANONIMA</t>
  </si>
  <si>
    <t>0432023001800012</t>
  </si>
  <si>
    <t>25/04/23 17:08:11</t>
  </si>
  <si>
    <t>26/04/23 08:18:04</t>
  </si>
  <si>
    <t>17/05/23 10:13:23</t>
  </si>
  <si>
    <t>17/05/23 10:36:09</t>
  </si>
  <si>
    <t>18/05/23 14:58:57</t>
  </si>
  <si>
    <t>05/06/23 16:47:32</t>
  </si>
  <si>
    <t>2023LD-000001-0016400001</t>
  </si>
  <si>
    <t>Diseño e implantación de plantilla web para publicación de la Memoria Institucional 2022, como subsitio dentro del sitio www.banhvi.fi.cr</t>
  </si>
  <si>
    <t>HERMES, SOLUCIONES DE INTERNET SOCIEDAD ANONIMA</t>
  </si>
  <si>
    <t>0432023001800004</t>
  </si>
  <si>
    <t>13/02/23 08:50:42</t>
  </si>
  <si>
    <t>13/02/23 15:13:03</t>
  </si>
  <si>
    <t>17/02/23 14:55:37</t>
  </si>
  <si>
    <t>17/02/23 14:57:14</t>
  </si>
  <si>
    <t>17/02/23 15:03:08</t>
  </si>
  <si>
    <t>17/02/23 15:06:03</t>
  </si>
  <si>
    <t>2023LD-000002-0016400001</t>
  </si>
  <si>
    <t>Servicio de Adquisición de suministros de oficina y limpieza para  abastecimiento de bodega</t>
  </si>
  <si>
    <t>OFICINA COMERCIALIZADORA OFICOMER SOCIEDAD ANONIMA</t>
  </si>
  <si>
    <t>0432023001700009</t>
  </si>
  <si>
    <t>02/03/23 14:50:37</t>
  </si>
  <si>
    <t>03/03/23 10:11:08</t>
  </si>
  <si>
    <t>15/03/23 14:11:10</t>
  </si>
  <si>
    <t>15/03/23 14:15:39</t>
  </si>
  <si>
    <t>15/03/23 14:32:31</t>
  </si>
  <si>
    <t>15/03/23 15:05:23</t>
  </si>
  <si>
    <t>2023LD-000003-0016400001</t>
  </si>
  <si>
    <t>Soporte y mantenimiento del portal web del BANHVI, por entrega según demanda</t>
  </si>
  <si>
    <t>0432023001800006</t>
  </si>
  <si>
    <t>17/02/23 09:09:45</t>
  </si>
  <si>
    <t>17/02/23 13:13:03</t>
  </si>
  <si>
    <t>28/02/23 11:09:27</t>
  </si>
  <si>
    <t>28/02/23 11:10:03</t>
  </si>
  <si>
    <t>28/02/23 14:42:04</t>
  </si>
  <si>
    <t>28/02/23 15:35:31</t>
  </si>
  <si>
    <t>2023LD-000004-0016400001</t>
  </si>
  <si>
    <t>Contratación de abogado para la elaboración Notarial y Declaraciones Juradas Protocolizadas FONAVI, entrega según demanda.</t>
  </si>
  <si>
    <t>JOSE AQUILES MATA PORRAS</t>
  </si>
  <si>
    <t>0432023001800015</t>
  </si>
  <si>
    <t>03/03/23 08:55:13</t>
  </si>
  <si>
    <t>06/03/23 10:37:04</t>
  </si>
  <si>
    <t>29/05/23 15:06:43</t>
  </si>
  <si>
    <t>29/05/23 15:07:22</t>
  </si>
  <si>
    <t>29/05/23 15:53:12</t>
  </si>
  <si>
    <t>29/05/23 15:54:00</t>
  </si>
  <si>
    <t>2023LD-000005-0016400001</t>
  </si>
  <si>
    <t>Contratación de servicios de limpieza y cercado de dos fincas en el sector de Pococi</t>
  </si>
  <si>
    <t>EDITH KARINA PALACIOS BARRANTES</t>
  </si>
  <si>
    <t>0432023001800007</t>
  </si>
  <si>
    <t>10/03/23 09:01:13</t>
  </si>
  <si>
    <t>13/03/23 22:26:41</t>
  </si>
  <si>
    <t>24/03/23 15:16:55</t>
  </si>
  <si>
    <t>24/03/23 15:18:42</t>
  </si>
  <si>
    <t>24/03/23 15:19:25</t>
  </si>
  <si>
    <t>24/03/23 15:19:49</t>
  </si>
  <si>
    <t>2023LD-000006-0016400001</t>
  </si>
  <si>
    <t>Suscripción de Licencias Microsoft SharePoint para Junta Directiva del BANHVI</t>
  </si>
  <si>
    <t>SISTEMAS DE COMPUTACION CONZULTEK DE CENTROAMERICA SOCIEDAD ANONIMA</t>
  </si>
  <si>
    <t>0432023001800048</t>
  </si>
  <si>
    <t>10/03/23 09:02:06</t>
  </si>
  <si>
    <t>10/03/23 09:58:05</t>
  </si>
  <si>
    <t>25/09/23 09:51:25</t>
  </si>
  <si>
    <t>25/09/23 09:52:13</t>
  </si>
  <si>
    <t>25/09/23 10:02:50</t>
  </si>
  <si>
    <t>25/09/23 10:08:36</t>
  </si>
  <si>
    <t>2023LD-000007-0016400001</t>
  </si>
  <si>
    <t>Compra Materiales Taller Mantenimiento BANHVI</t>
  </si>
  <si>
    <t>MATERIALES SARAPIQUI DEL NORTE SOCIEDAD ANONIMA</t>
  </si>
  <si>
    <t>0432023001700019</t>
  </si>
  <si>
    <t>06/06/23 10:15:39</t>
  </si>
  <si>
    <t>06/06/23 14:42:03</t>
  </si>
  <si>
    <t>14/06/23 14:37:24</t>
  </si>
  <si>
    <t>14/06/23 14:41:02</t>
  </si>
  <si>
    <t>14/06/23 14:43:50</t>
  </si>
  <si>
    <t>14/06/23 14:45:36</t>
  </si>
  <si>
    <t>2023LD-000008-0016400001</t>
  </si>
  <si>
    <t>Contratación de servicios de soporte y asistencia técnica del sistema de RRHH</t>
  </si>
  <si>
    <t>OPTEC SISTEMAS SOCIEDAD ANONIMA</t>
  </si>
  <si>
    <t>0432023001800021</t>
  </si>
  <si>
    <t>25/04/23 17:19:51</t>
  </si>
  <si>
    <t>23/05/23 14:36:04</t>
  </si>
  <si>
    <t>19/06/23 11:28:17</t>
  </si>
  <si>
    <t>19/06/23 11:29:11</t>
  </si>
  <si>
    <t>19/06/23 11:30:35</t>
  </si>
  <si>
    <t>19/06/23 11:34:24</t>
  </si>
  <si>
    <t>2023LD-000009-0016400001</t>
  </si>
  <si>
    <t>ADQUISICIÓN DE AUDÍFONOS CON CONEXIÓN USB</t>
  </si>
  <si>
    <t>REVOLUTION TECHNOLOGIES REVTEC SOCIEDAD ANONIMA</t>
  </si>
  <si>
    <t>0432023001700013</t>
  </si>
  <si>
    <t>24/04/23 15:04:50</t>
  </si>
  <si>
    <t>24/04/23 17:59:04</t>
  </si>
  <si>
    <t>08/05/23 15:01:36</t>
  </si>
  <si>
    <t>08/05/23 15:02:58</t>
  </si>
  <si>
    <t>09/05/23 15:29:27</t>
  </si>
  <si>
    <t>09/05/23 15:31:19</t>
  </si>
  <si>
    <t>2023LD-000010-0016400001</t>
  </si>
  <si>
    <t>Contratación de servicios jurídicos para la Auditoría Interna del BANHVI entrega según demanda</t>
  </si>
  <si>
    <t>LUIS ANTONIO ALVAREZ CHAVES</t>
  </si>
  <si>
    <t>0432023001800009</t>
  </si>
  <si>
    <t>25/04/23 16:31:05</t>
  </si>
  <si>
    <t>25/04/23 17:36:03</t>
  </si>
  <si>
    <t>25/04/23 16:31:49</t>
  </si>
  <si>
    <t>25/04/23 16:32:50</t>
  </si>
  <si>
    <t>25/04/23 16:48:01</t>
  </si>
  <si>
    <t>25/04/23 16:54:22</t>
  </si>
  <si>
    <t>2023LD-000011-0016400001</t>
  </si>
  <si>
    <t>Servicio de Transcripción de Grabaciones de las sesiones de la Junta Directiva del BANHVI</t>
  </si>
  <si>
    <t>RMDC IMAGENCOMUNICACION CENTROAMERICANA SOCIEDAD ANONIMA</t>
  </si>
  <si>
    <t>0432023001800014</t>
  </si>
  <si>
    <t>08/05/23 10:06:20</t>
  </si>
  <si>
    <t>08/05/23 10:21:07</t>
  </si>
  <si>
    <t>25/05/23 15:23:14</t>
  </si>
  <si>
    <t>25/05/23 15:24:16</t>
  </si>
  <si>
    <t>25/05/23 16:16:32</t>
  </si>
  <si>
    <t>25/05/23 17:08:26</t>
  </si>
  <si>
    <t>2023LD-000012-0016400001</t>
  </si>
  <si>
    <t>Adquisición de Cajas Multi Archivo para uso en Área de Archivo Central del BANHVI</t>
  </si>
  <si>
    <t>C G FORMULARIOS SOCIEDAD ANONIMA</t>
  </si>
  <si>
    <t>0432023001800018</t>
  </si>
  <si>
    <t>12/05/23 08:42:46</t>
  </si>
  <si>
    <t>16/05/23 16:59:18</t>
  </si>
  <si>
    <t>01/06/23 14:52:38</t>
  </si>
  <si>
    <t>01/06/23 14:53:27</t>
  </si>
  <si>
    <t>02/06/23 13:44:12</t>
  </si>
  <si>
    <t>02/06/23 13:50:39</t>
  </si>
  <si>
    <t>2023LD-000013-0016400001</t>
  </si>
  <si>
    <t>Contratación de ingeniería civil para la Auditoría Interna del BANHVI entrega según demanda</t>
  </si>
  <si>
    <t>EDUARDO ANTONIO LIMA CALVO</t>
  </si>
  <si>
    <t>0432023001800013</t>
  </si>
  <si>
    <t>22/05/23 09:11:49</t>
  </si>
  <si>
    <t>23/05/23 00:37:17</t>
  </si>
  <si>
    <t>23/05/23 16:08:35</t>
  </si>
  <si>
    <t>23/05/23 16:09:29</t>
  </si>
  <si>
    <t>23/05/23 16:17:54</t>
  </si>
  <si>
    <t>23/05/23 16:23:04</t>
  </si>
  <si>
    <t>2023LD-000014-0016400001</t>
  </si>
  <si>
    <t>Contratación de especialista para la implementación del nuevo modelo de contratación pública</t>
  </si>
  <si>
    <t>EDUARDO ROJAS GOMEZ</t>
  </si>
  <si>
    <t>0432023001700035</t>
  </si>
  <si>
    <t>28/08/23 09:50:33</t>
  </si>
  <si>
    <t>28/08/23 11:01:05</t>
  </si>
  <si>
    <t>31/08/23 10:34:01</t>
  </si>
  <si>
    <t>31/08/23 10:35:32</t>
  </si>
  <si>
    <t>31/08/23 16:29:48</t>
  </si>
  <si>
    <t>04/09/23 08:26:23</t>
  </si>
  <si>
    <t>2023LD-000015-0016400001</t>
  </si>
  <si>
    <t>Contratación de horas soporte, mantenimiento y asistencia técnica herramienta WIZDOM</t>
  </si>
  <si>
    <t>0432023001800019</t>
  </si>
  <si>
    <t>17/05/23 09:26:49</t>
  </si>
  <si>
    <t>23/05/23 14:34:03</t>
  </si>
  <si>
    <t>12/06/23 14:17:10</t>
  </si>
  <si>
    <t>12/06/23 14:18:38</t>
  </si>
  <si>
    <t>12/06/23 14:38:51</t>
  </si>
  <si>
    <t>12/06/23 14:42:25</t>
  </si>
  <si>
    <t>2023LD-000016-0016400001</t>
  </si>
  <si>
    <t>Contratación de horas soporte, mantenimiento y asistencia técnica herramienta Laserfiche</t>
  </si>
  <si>
    <t>APLICOM SOCIEDAD ANONIMA</t>
  </si>
  <si>
    <t>0432023001800016</t>
  </si>
  <si>
    <t>17/05/23 09:39:57</t>
  </si>
  <si>
    <t>18/05/23 07:33:03</t>
  </si>
  <si>
    <t>01/06/23 08:53:43</t>
  </si>
  <si>
    <t>01/06/23 08:54:20</t>
  </si>
  <si>
    <t>01/06/23 08:59:44</t>
  </si>
  <si>
    <t>01/06/23 09:47:22</t>
  </si>
  <si>
    <t>2023LD-000017-0016400001</t>
  </si>
  <si>
    <t>Contratación de Auditoría Externa de Estados Financieros BANHVI y FOSUVI 2023-2024-2025 e Informe de Atestiguamiento de Calidad de Liquidación Presupuestaria 2022-2023-2024-2025</t>
  </si>
  <si>
    <t>DESPACHO CARVAJAL &amp; COLEGIADOS CONTADORES PUBLICOS AUTORIZADOS SOCIEDAD ANONIMA</t>
  </si>
  <si>
    <t>0432023001700018</t>
  </si>
  <si>
    <t>12/06/23 08:13:43</t>
  </si>
  <si>
    <t>12/06/23 08:35:07</t>
  </si>
  <si>
    <t>15/06/23 09:51:23</t>
  </si>
  <si>
    <t>15/06/23 09:52:44</t>
  </si>
  <si>
    <t>15/06/23 17:28:38</t>
  </si>
  <si>
    <t>16/06/23 10:04:11</t>
  </si>
  <si>
    <t>2023LD-000018-0016400001</t>
  </si>
  <si>
    <t>Renovación licenciamiento Laserfiche</t>
  </si>
  <si>
    <t>0432023001800017</t>
  </si>
  <si>
    <t>24/05/23 16:46:45</t>
  </si>
  <si>
    <t>25/05/23 09:30:06</t>
  </si>
  <si>
    <t>01/06/23 08:54:52</t>
  </si>
  <si>
    <t>01/06/23 08:55:26</t>
  </si>
  <si>
    <t>01/06/23 08:58:31</t>
  </si>
  <si>
    <t>01/06/23 09:47:52</t>
  </si>
  <si>
    <t>2023LD-000019-0016400001</t>
  </si>
  <si>
    <t>Contratación de Servicios Profesionales para una Consultoría en Servicios de Control Interno del BANHVI</t>
  </si>
  <si>
    <t>NAHAORQUI CONSULTORES SOCIEDAD ANONIMA</t>
  </si>
  <si>
    <t>0432023001800020</t>
  </si>
  <si>
    <t>05/06/23 08:51:26</t>
  </si>
  <si>
    <t>05/06/23 11:39:03</t>
  </si>
  <si>
    <t>19/06/23 11:26:22</t>
  </si>
  <si>
    <t>19/06/23 11:27:01</t>
  </si>
  <si>
    <t>19/06/23 11:31:19</t>
  </si>
  <si>
    <t>19/06/23 11:34:52</t>
  </si>
  <si>
    <t>2023LD-000020-0016400001</t>
  </si>
  <si>
    <t>Actualización de Licencias de Software ORION</t>
  </si>
  <si>
    <t>ROUTECH LATINOAMERICANA SOCIEDAD ANONIMA</t>
  </si>
  <si>
    <t>0432023001800029</t>
  </si>
  <si>
    <t>31/05/23 15:14:49</t>
  </si>
  <si>
    <t>01/06/23 10:23:04</t>
  </si>
  <si>
    <t>22/06/23 11:51:40</t>
  </si>
  <si>
    <t>22/06/23 11:52:10</t>
  </si>
  <si>
    <t>22/06/23 11:59:45</t>
  </si>
  <si>
    <t>22/06/23 12:00:27</t>
  </si>
  <si>
    <t>2023LD-000021-0016400001</t>
  </si>
  <si>
    <t>Servicio bimensual de Mantenimiento Preventivo y Correctivo Aires Acondicionados BANHVI</t>
  </si>
  <si>
    <t>HI TEC SOCIEDAD ANONIMA</t>
  </si>
  <si>
    <t>0432023001800028</t>
  </si>
  <si>
    <t>12/06/23 09:54:33</t>
  </si>
  <si>
    <t>12/06/23 11:34:04</t>
  </si>
  <si>
    <t>22/06/23 11:50:09</t>
  </si>
  <si>
    <t>22/06/23 11:51:00</t>
  </si>
  <si>
    <t>22/06/23 11:55:49</t>
  </si>
  <si>
    <t>22/06/23 11:56:48</t>
  </si>
  <si>
    <t>2023LD-000022-0016400001</t>
  </si>
  <si>
    <t>Suscripción anual del paquete de aplicaciones Adobe Creative Cloud for desktop</t>
  </si>
  <si>
    <t>2023LD-000023-0016400001</t>
  </si>
  <si>
    <t>Contrato  Soporte Plataforma CISCO</t>
  </si>
  <si>
    <t>REDES FUSIONET SOCIEDAD ANONIMA</t>
  </si>
  <si>
    <t>0432023001800034</t>
  </si>
  <si>
    <t>12/06/23 09:39:05</t>
  </si>
  <si>
    <t>14/06/23 09:50:21</t>
  </si>
  <si>
    <t>28/06/23 17:04:53</t>
  </si>
  <si>
    <t>28/06/23 17:05:20</t>
  </si>
  <si>
    <t>28/06/23 17:10:27</t>
  </si>
  <si>
    <t>28/06/23 17:11:05</t>
  </si>
  <si>
    <t>2023LD-000024-0016400001</t>
  </si>
  <si>
    <t>Suscripción anual del paquete de aplicaciones Adobe Creative Cloud for teams</t>
  </si>
  <si>
    <t>TECNOLOGIA VIRTUAL SOCIEDAD ANONIMA</t>
  </si>
  <si>
    <t>0432023001800030</t>
  </si>
  <si>
    <t>12/06/23 09:45:13</t>
  </si>
  <si>
    <t>14/06/23 10:50:06</t>
  </si>
  <si>
    <t>22/06/23 11:53:07</t>
  </si>
  <si>
    <t>22/06/23 11:53:41</t>
  </si>
  <si>
    <t>22/06/23 12:00:51</t>
  </si>
  <si>
    <t>22/06/23 12:01:18</t>
  </si>
  <si>
    <t>2023LD-000025-0016400001</t>
  </si>
  <si>
    <t>Mantenimiento Preventivo y Correctivo de dos elevadores marca SCHINDLER</t>
  </si>
  <si>
    <t>ELEVADORES SCHINDLER SOCIEDAD ANONIMA</t>
  </si>
  <si>
    <t>0432023001800036</t>
  </si>
  <si>
    <t>29/06/23 16:16:33</t>
  </si>
  <si>
    <t>04/07/23 08:48:45</t>
  </si>
  <si>
    <t>06/07/23 09:41:16</t>
  </si>
  <si>
    <t>06/07/23 09:41:57</t>
  </si>
  <si>
    <t>06/07/23 09:50:53</t>
  </si>
  <si>
    <t>06/07/23 09:53:47</t>
  </si>
  <si>
    <t>2023LD-000026-0016400001</t>
  </si>
  <si>
    <t>Adquisición de suministros de oficina y limpieza para reabastecimiento de bodega</t>
  </si>
  <si>
    <t>CENOVIA CECILIA CRUZ VELASQUE</t>
  </si>
  <si>
    <t>0432023001700022</t>
  </si>
  <si>
    <t>09/07/23 10:01:40</t>
  </si>
  <si>
    <t>12/07/23 08:15:06</t>
  </si>
  <si>
    <t>20/07/23 13:37:08</t>
  </si>
  <si>
    <t>20/07/23 13:42:53</t>
  </si>
  <si>
    <t>20/07/23 14:25:53</t>
  </si>
  <si>
    <t>20/07/23 14:29:37</t>
  </si>
  <si>
    <t>DISTRIBUIDORA DISFAZU SOCIEDAD ANONIMA</t>
  </si>
  <si>
    <t>2023LD-000027-0016400001</t>
  </si>
  <si>
    <t>Estudio de Potabilidad del agua del BANHVI</t>
  </si>
  <si>
    <t>AGQ LAMBDA SOCIEDAD ANONIMA</t>
  </si>
  <si>
    <t>0432023001800040</t>
  </si>
  <si>
    <t>17/07/23 13:39:47</t>
  </si>
  <si>
    <t>17/07/23 15:32:05</t>
  </si>
  <si>
    <t>08/08/23 13:50:08</t>
  </si>
  <si>
    <t>08/08/23 13:55:36</t>
  </si>
  <si>
    <t>08/08/23 13:59:49</t>
  </si>
  <si>
    <t>08/08/23 14:21:52</t>
  </si>
  <si>
    <t>2023LD-000028-0016400001</t>
  </si>
  <si>
    <t>Ampliación de Equipos de Respaldos</t>
  </si>
  <si>
    <t>0432023001800033</t>
  </si>
  <si>
    <t>21/06/23 15:02:04</t>
  </si>
  <si>
    <t>23/06/23 10:10:06</t>
  </si>
  <si>
    <t>29/06/23 14:22:54</t>
  </si>
  <si>
    <t>29/06/23 14:23:52</t>
  </si>
  <si>
    <t>05/07/23 14:41:15</t>
  </si>
  <si>
    <t>05/07/23 15:01:38</t>
  </si>
  <si>
    <t>2023LD-000029-0016400001</t>
  </si>
  <si>
    <t>Compra de sillas para Sala de Desarrollo Sistema Optimus del BANHVI</t>
  </si>
  <si>
    <t>MUEBLES METALICOS ALVARADO SOCIEDAD ANONIMA</t>
  </si>
  <si>
    <t>0432023001700031</t>
  </si>
  <si>
    <t>21/07/23 09:08:12</t>
  </si>
  <si>
    <t>21/07/23 09:21:06</t>
  </si>
  <si>
    <t>08/08/23 13:46:36</t>
  </si>
  <si>
    <t>08/08/23 13:50:04</t>
  </si>
  <si>
    <t>08/08/23 13:58:44</t>
  </si>
  <si>
    <t>08/08/23 14:08:16</t>
  </si>
  <si>
    <t>2023LD-000030-0016400001</t>
  </si>
  <si>
    <t>Compra de Sistemas de Aire Acondicionado Portátiles</t>
  </si>
  <si>
    <t>CONTROL CLIMA REFRIGERACION &amp; A/C SOCIEDAD ANONIMA</t>
  </si>
  <si>
    <t>0432023001700034</t>
  </si>
  <si>
    <t>21/07/23 09:16:47</t>
  </si>
  <si>
    <t>21/07/23 13:12:04</t>
  </si>
  <si>
    <t>17/08/23 09:58:50</t>
  </si>
  <si>
    <t>17/08/23 10:02:06</t>
  </si>
  <si>
    <t>17/08/23 10:16:41</t>
  </si>
  <si>
    <t>17/08/23 10:23:17</t>
  </si>
  <si>
    <t>2023LD-000031-0016400001</t>
  </si>
  <si>
    <t>Renovación de Productos Microsoft</t>
  </si>
  <si>
    <t>0432023001800045</t>
  </si>
  <si>
    <t>11/08/23 11:30:03</t>
  </si>
  <si>
    <t>11/08/23 15:45:06</t>
  </si>
  <si>
    <t>07/09/23 10:28:06</t>
  </si>
  <si>
    <t>07/09/23 10:29:27</t>
  </si>
  <si>
    <t>07/09/23 10:46:20</t>
  </si>
  <si>
    <t>07/09/23 11:03:37</t>
  </si>
  <si>
    <t>2023LD-000032-0016400001</t>
  </si>
  <si>
    <t>servicios de una Auditoría Externa con especialidad en análisis de ambientes de gestión de Tecnologías de Información</t>
  </si>
  <si>
    <t>2023LD-000033-0016400001</t>
  </si>
  <si>
    <t>Renovación de licenciamiento de software GSTARCAD</t>
  </si>
  <si>
    <t>TELESERVICIOS DIGITALES JBM SOCIEDAD ANONIMA</t>
  </si>
  <si>
    <t>0432023001800053</t>
  </si>
  <si>
    <t>11/08/23 11:51:15</t>
  </si>
  <si>
    <t>11/08/23 13:05:05</t>
  </si>
  <si>
    <t>11/10/23 11:16:49</t>
  </si>
  <si>
    <t>11/10/23 11:17:39</t>
  </si>
  <si>
    <t>11/10/23 11:33:02</t>
  </si>
  <si>
    <t>11/10/23 11:33:37</t>
  </si>
  <si>
    <t>2023LD-000034-0016400001</t>
  </si>
  <si>
    <t>Servicio de custodia y administración de cajas con documentos instituciones</t>
  </si>
  <si>
    <t>DOCUMENT MANAGEMENT SOLUTIONS DMS, SOCIEDAD DE RESPONSABILIDAD LIMITADA.</t>
  </si>
  <si>
    <t>0432023001800044</t>
  </si>
  <si>
    <t>15/08/23 16:30:33</t>
  </si>
  <si>
    <t>16/08/23 07:45:04</t>
  </si>
  <si>
    <t>05/09/23 15:00:11</t>
  </si>
  <si>
    <t>05/09/23 15:01:24</t>
  </si>
  <si>
    <t>05/09/23 15:04:47</t>
  </si>
  <si>
    <t>05/09/23 15:18:55</t>
  </si>
  <si>
    <t>2023LD-000035-0016400001</t>
  </si>
  <si>
    <t>Adquisición de una unidad de almacenamiento tipo SAN</t>
  </si>
  <si>
    <t>0432023001800046</t>
  </si>
  <si>
    <t>22/08/23 09:27:47</t>
  </si>
  <si>
    <t>22/08/23 11:04:04</t>
  </si>
  <si>
    <t>07/09/23 10:30:13</t>
  </si>
  <si>
    <t>07/09/23 10:30:56</t>
  </si>
  <si>
    <t>07/09/23 10:44:50</t>
  </si>
  <si>
    <t>07/09/23 11:51:58</t>
  </si>
  <si>
    <t>2023LD-000036-0016400001</t>
  </si>
  <si>
    <t>Servicios profesionales de una auditoría externa con especialidad en análisis de ambientes de gestión de tecnologías de información</t>
  </si>
  <si>
    <t>DELOITTE &amp; TOUCHE SOCIEDAD ANONIMA</t>
  </si>
  <si>
    <t>0432023001700036</t>
  </si>
  <si>
    <t>25/08/23 09:31:48</t>
  </si>
  <si>
    <t>29/08/23 10:51:36</t>
  </si>
  <si>
    <t>11/09/23 12:47:31</t>
  </si>
  <si>
    <t>11/09/23 12:48:45</t>
  </si>
  <si>
    <t>12/09/23 09:00:51</t>
  </si>
  <si>
    <t>12/09/23 09:03:21</t>
  </si>
  <si>
    <t>2023LD-000037-0016400001</t>
  </si>
  <si>
    <t>Servicio de Suministro e instalación de aire acondicionado para Sub Gerencia Operaciones y desinstalación de existente</t>
  </si>
  <si>
    <t>PROSELTEC DOS MIL DOS SOCIEDAD ANONIMA</t>
  </si>
  <si>
    <t>0432023001700043</t>
  </si>
  <si>
    <t>25/08/23 08:43:27</t>
  </si>
  <si>
    <t>25/08/23 15:59:04</t>
  </si>
  <si>
    <t>31/08/23 16:39:21</t>
  </si>
  <si>
    <t>31/08/23 16:41:59</t>
  </si>
  <si>
    <t>31/08/23 16:43:46</t>
  </si>
  <si>
    <t>31/08/23 16:45:23</t>
  </si>
  <si>
    <t>2023LD-000038-0016400001</t>
  </si>
  <si>
    <t>Adquisición de Radios de Comunicación</t>
  </si>
  <si>
    <t>SISTEMAS INTEGRAL DE REDES DE COMUNICACION SOCIEDAD ANONIMA</t>
  </si>
  <si>
    <t>0432023001800047</t>
  </si>
  <si>
    <t>05/09/23 09:41:14</t>
  </si>
  <si>
    <t>05/09/23 10:22:04</t>
  </si>
  <si>
    <t>08/09/23 15:47:44</t>
  </si>
  <si>
    <t>08/09/23 15:48:27</t>
  </si>
  <si>
    <t>08/09/23 16:01:26</t>
  </si>
  <si>
    <t>08/09/23 16:02:47</t>
  </si>
  <si>
    <t>2023LD-000039-0016400001</t>
  </si>
  <si>
    <t>Encuesta de satisfacción de beneficiarios finales de FOSUVI</t>
  </si>
  <si>
    <t>B Y S BLANCO Y SANCHEZ CONSULTORES SOCIEDAD ANONIMA</t>
  </si>
  <si>
    <t>0432023001800050</t>
  </si>
  <si>
    <t>18/09/23 09:33:07</t>
  </si>
  <si>
    <t>18/09/23 13:01:04</t>
  </si>
  <si>
    <t>27/09/23 09:11:39</t>
  </si>
  <si>
    <t>27/09/23 09:13:17</t>
  </si>
  <si>
    <t>27/09/23 09:54:13</t>
  </si>
  <si>
    <t>27/09/23 11:26:25</t>
  </si>
  <si>
    <t>2023LD-000040-0016400001</t>
  </si>
  <si>
    <t>Extensión Garantía Soporte Equipos DELL</t>
  </si>
  <si>
    <t>0432023001800049</t>
  </si>
  <si>
    <t>07/09/23 12:48:02</t>
  </si>
  <si>
    <t>07/09/23 13:39:08</t>
  </si>
  <si>
    <t>26/09/23 08:37:43</t>
  </si>
  <si>
    <t>26/09/23 08:38:49</t>
  </si>
  <si>
    <t>26/09/23 08:52:21</t>
  </si>
  <si>
    <t>26/09/23 08:54:07</t>
  </si>
  <si>
    <t>2023LD-000041-0016400001</t>
  </si>
  <si>
    <t>Servicio de Adquisición de suministros de oficina y de aseo y limpieza para reabastecimiento de bodega</t>
  </si>
  <si>
    <t>0432023001700051</t>
  </si>
  <si>
    <t>18/09/23 08:42:10</t>
  </si>
  <si>
    <t>21/09/23 15:39:25</t>
  </si>
  <si>
    <t>03/10/23 10:37:23</t>
  </si>
  <si>
    <t>03/10/23 10:40:53</t>
  </si>
  <si>
    <t>03/10/23 11:04:24</t>
  </si>
  <si>
    <t>03/10/23 11:24:31</t>
  </si>
  <si>
    <t>2023LD-000042-0016400001</t>
  </si>
  <si>
    <t>Servicios de un profesional en derecho, para que brinde asesoría legal a la Junta Directiva del BANHVI</t>
  </si>
  <si>
    <t>2023LD-000043-0016400001</t>
  </si>
  <si>
    <t>Adquisición de cinco ventiladores tipo torre con control remoto</t>
  </si>
  <si>
    <t>MEJIA Y COMPAÑIA SOCIEDAD ANONIMA</t>
  </si>
  <si>
    <t>0432023001700052</t>
  </si>
  <si>
    <t>18/09/23 08:35:21</t>
  </si>
  <si>
    <t>26/09/23 19:17:35</t>
  </si>
  <si>
    <t>03/10/23 10:41:55</t>
  </si>
  <si>
    <t>03/10/23 10:48:13</t>
  </si>
  <si>
    <t>03/10/23 11:03:39</t>
  </si>
  <si>
    <t>03/10/23 11:25:23</t>
  </si>
  <si>
    <t>2023LD-000044-0016400001</t>
  </si>
  <si>
    <t>Adquisición Oracle Linux Premier (+1 sockets por servidor) y soporte 3 años</t>
  </si>
  <si>
    <t>DATASYS GROUP SOCIEDAD ANONIMA</t>
  </si>
  <si>
    <t>0432023001800056</t>
  </si>
  <si>
    <t>02/10/23 09:24:40</t>
  </si>
  <si>
    <t>02/10/23 10:46:04</t>
  </si>
  <si>
    <t>26/10/23 14:38:09</t>
  </si>
  <si>
    <t>26/10/23 14:39:06</t>
  </si>
  <si>
    <t>26/10/23 14:46:09</t>
  </si>
  <si>
    <t>26/10/23 15:22:08</t>
  </si>
  <si>
    <t>2023LD-000045-0016400001</t>
  </si>
  <si>
    <t>Servicios de corta (tala) de árbol de Pochote ubicado en Esparza</t>
  </si>
  <si>
    <t>SUPLIDORA  SANTAMARIA RESPONSABILIDAD LIMITADA</t>
  </si>
  <si>
    <t>0432023001800051</t>
  </si>
  <si>
    <t>18/09/23 09:52:16</t>
  </si>
  <si>
    <t>20/09/23 10:48:16</t>
  </si>
  <si>
    <t>05/10/23 15:15:57</t>
  </si>
  <si>
    <t>05/10/23 15:20:02</t>
  </si>
  <si>
    <t>05/10/23 15:44:20</t>
  </si>
  <si>
    <t>05/10/23 15:59:33</t>
  </si>
  <si>
    <t>2023LD-000046-0016400001</t>
  </si>
  <si>
    <t>Renovacion de licencia de mesa de servicio ARANDA</t>
  </si>
  <si>
    <t>COMPONENTES EL ORBE SOCIEDAD ANONIMA</t>
  </si>
  <si>
    <t>0432023001800057</t>
  </si>
  <si>
    <t>06/10/23 14:08:36</t>
  </si>
  <si>
    <t>10/10/23 14:21:21</t>
  </si>
  <si>
    <t>26/10/23 14:40:03</t>
  </si>
  <si>
    <t>26/10/23 14:41:23</t>
  </si>
  <si>
    <t>26/10/23 14:43:00</t>
  </si>
  <si>
    <t>26/10/23 15:21:32</t>
  </si>
  <si>
    <t>2023LD-000047-0016400001</t>
  </si>
  <si>
    <t>Mantenimiento Preventivo y Correctivo del Sistema de Alarmas del BANHVI</t>
  </si>
  <si>
    <t>SITEC SISTEMAS INTEGRADOS DE SEGURIDAD, SOCIEDAD ANONIMA</t>
  </si>
  <si>
    <t>0432023001800052</t>
  </si>
  <si>
    <t>27/09/23 16:17:29</t>
  </si>
  <si>
    <t>27/09/23 22:25:04</t>
  </si>
  <si>
    <t>05/10/23 15:21:01</t>
  </si>
  <si>
    <t>05/10/23 15:22:01</t>
  </si>
  <si>
    <t>05/10/23 15:43:38</t>
  </si>
  <si>
    <t>05/10/23 15:58:54</t>
  </si>
  <si>
    <t>2023LD-000048-0016400001</t>
  </si>
  <si>
    <t>Suscripción de licencias Adobe Acrobat Pro</t>
  </si>
  <si>
    <t>0432023001800062</t>
  </si>
  <si>
    <t>20/11/23 10:10:33</t>
  </si>
  <si>
    <t>21/11/23 09:27:08</t>
  </si>
  <si>
    <t>21/11/23 14:33:49</t>
  </si>
  <si>
    <t>21/11/23 14:34:49</t>
  </si>
  <si>
    <t>21/11/23 15:24:12</t>
  </si>
  <si>
    <t>21/11/23 15:25:44</t>
  </si>
  <si>
    <t>2023LD-000049-0016400001</t>
  </si>
  <si>
    <t>Adquisición y Soporte de Licencia Oracle Developer Suite OPTIMUS</t>
  </si>
  <si>
    <t>2023LD-000050-0016400001</t>
  </si>
  <si>
    <t>Adquisición y Soporte de Licencia TOAD FOR ORACLE XPERT EDITION OPTIMUS</t>
  </si>
  <si>
    <t>ALTA TECNOLOGIA SOCIEDAD ANONIMA</t>
  </si>
  <si>
    <t>0432023001800054</t>
  </si>
  <si>
    <t>06/10/23 11:51:43</t>
  </si>
  <si>
    <t>06/10/23 12:22:04</t>
  </si>
  <si>
    <t>16/10/23 09:36:15</t>
  </si>
  <si>
    <t>16/10/23 09:37:04</t>
  </si>
  <si>
    <t>16/10/23 09:37:26</t>
  </si>
  <si>
    <t>16/10/23 09:37:47</t>
  </si>
  <si>
    <t>2023LD-000051-0016400001</t>
  </si>
  <si>
    <t>Servicios de una Calificadora de Riesgo</t>
  </si>
  <si>
    <t>SOCIEDAD CALIFICADORA DE RIESGO CENTROAMERICANA SOCIEDAD ANONIMA</t>
  </si>
  <si>
    <t>0432023001700061</t>
  </si>
  <si>
    <t>18/10/23 13:14:52</t>
  </si>
  <si>
    <t>18/10/23 14:48:09</t>
  </si>
  <si>
    <t>18/10/23 18:20:33</t>
  </si>
  <si>
    <t>2023LD-000052-0016400001</t>
  </si>
  <si>
    <t>Adquisición de un servidor y siete tarjetas de red</t>
  </si>
  <si>
    <t>0432023001800063</t>
  </si>
  <si>
    <t>20/11/23 10:21:03</t>
  </si>
  <si>
    <t>20/11/23 10:29:09</t>
  </si>
  <si>
    <t>22/11/23 15:04:31</t>
  </si>
  <si>
    <t>22/11/23 15:05:34</t>
  </si>
  <si>
    <t>22/11/23 16:05:39</t>
  </si>
  <si>
    <t>22/11/23 16:19:46</t>
  </si>
  <si>
    <t>2023LD-000053-0016400001</t>
  </si>
  <si>
    <t>Suscripción para respaldo de Información de Office365 en la nube</t>
  </si>
  <si>
    <t>2023LD-000054-0016400001</t>
  </si>
  <si>
    <t>Contrato de Soporte Fortigate Centro de Procesamiento Alterno</t>
  </si>
  <si>
    <t>0432023001800059</t>
  </si>
  <si>
    <t>27/10/23 09:22:06</t>
  </si>
  <si>
    <t>31/10/23 13:39:19</t>
  </si>
  <si>
    <t>14/11/23 14:02:09</t>
  </si>
  <si>
    <t>14/11/23 14:03:49</t>
  </si>
  <si>
    <t>14/11/23 14:40:14</t>
  </si>
  <si>
    <t>14/11/23 16:23:54</t>
  </si>
  <si>
    <t>2023LD-000055-0016400001</t>
  </si>
  <si>
    <t>Estudio sobre percepción de la labor del BANHVI y el servicio al cliente</t>
  </si>
  <si>
    <t>GRUPO EMPRESARIAL CASTILLO VIERA LIMITADA</t>
  </si>
  <si>
    <t>0432023001800058</t>
  </si>
  <si>
    <t>18/10/23 09:23:49</t>
  </si>
  <si>
    <t>19/10/23 09:39:03</t>
  </si>
  <si>
    <t>31/10/23 11:33:52</t>
  </si>
  <si>
    <t>31/10/23 11:34:56</t>
  </si>
  <si>
    <t>31/10/23 12:58:37</t>
  </si>
  <si>
    <t>31/10/23 13:37:59</t>
  </si>
  <si>
    <t>2023LD-000056-0016400001</t>
  </si>
  <si>
    <t>Adquisición de teclados ergonómicos y teléfonos IP SIP</t>
  </si>
  <si>
    <t>TECH GLS CRC  SOCIEDAD ANONIMA</t>
  </si>
  <si>
    <t>0432023001800061</t>
  </si>
  <si>
    <t>02/11/23 09:08:23</t>
  </si>
  <si>
    <t>02/11/23 19:36:08</t>
  </si>
  <si>
    <t>14/11/23 14:05:45</t>
  </si>
  <si>
    <t>14/11/23 14:06:14</t>
  </si>
  <si>
    <t>14/11/23 14:38:49</t>
  </si>
  <si>
    <t>14/11/23 16:26:14</t>
  </si>
  <si>
    <t>2023LD-000057-0016400001</t>
  </si>
  <si>
    <t>Contratación de una empresa reclutadora de personal</t>
  </si>
  <si>
    <t>DORIS PETERS Y ASOCIADOS SOCIEDAD ANONIMA</t>
  </si>
  <si>
    <t>2023LD-000058-0016400001</t>
  </si>
  <si>
    <t>Actualización y Soporte de Licencias Herramientas Quest</t>
  </si>
  <si>
    <t>2023LD-000059-0016400001</t>
  </si>
  <si>
    <t>Adquisición de sillas ergonómicas y ventiladores tipo torre</t>
  </si>
  <si>
    <t>POLTRONIERI &amp; COMPAÑIA SOCIEDAD ANONIMA</t>
  </si>
  <si>
    <t>2023LD-000060-0016400001</t>
  </si>
  <si>
    <t>Suscripción de licencias Microsoft Visio y Project Online</t>
  </si>
  <si>
    <t>CONSULTING GROUP CORPORACION LATINOAMERICANA SOCIEDAD ANONIMA</t>
  </si>
  <si>
    <t>2023LD-000061-0016400001</t>
  </si>
  <si>
    <t>Contratación de servicios profesionales y especializados de consultoría y soporte de las herramientas de Software Aranda</t>
  </si>
  <si>
    <t>2023LD-000062-0016400001</t>
  </si>
  <si>
    <t>Contratación de los servicios de capacitación en materia de ética en la modalidad In House</t>
  </si>
  <si>
    <t>2023LD-000063-0016400001</t>
  </si>
  <si>
    <t>Adquisición y Soporte de Licencia Oracle Developer Suite - OPTIMUS</t>
  </si>
  <si>
    <t>DELPHOS TECHNOLOGIES BI DE L.A. SOCIEDAD ANONIMA</t>
  </si>
  <si>
    <t>2023LD-000064-0016400001</t>
  </si>
  <si>
    <t>Servicio Complete Care de DELL</t>
  </si>
  <si>
    <t>0432023001700070</t>
  </si>
  <si>
    <t>30/11/23 09:08:09</t>
  </si>
  <si>
    <t>04/12/23 11:02:08</t>
  </si>
  <si>
    <t>05/12/23 13:52:36</t>
  </si>
  <si>
    <t>2023LD-000065-0016400001</t>
  </si>
  <si>
    <t>Servicio de Adquisición de suministros de oficina, de aseo y limpieza e impresos para reabastecimiento de bodega</t>
  </si>
  <si>
    <t>2023LD-000066-0016400001</t>
  </si>
  <si>
    <t>Suscripción licencias Symantec Email Security with Email Threat Detection</t>
  </si>
  <si>
    <t>2023LE-000001-0016400001</t>
  </si>
  <si>
    <t>Contratación de horas soporte, mantenimiento y asistencia técnica herramienta Oracle Forms &amp; Reports 11G</t>
  </si>
  <si>
    <t>CR ATESA SOFTWARE SOCIEDAD ANONIMA</t>
  </si>
  <si>
    <t>0432023001800035</t>
  </si>
  <si>
    <t>29/06/23 10:07:01</t>
  </si>
  <si>
    <t>29/06/23 16:21:05</t>
  </si>
  <si>
    <t>05/07/23 16:31:02</t>
  </si>
  <si>
    <t>05/07/23 16:32:11</t>
  </si>
  <si>
    <t>11/07/23 09:59:15</t>
  </si>
  <si>
    <t>04/08/23 09:20:55</t>
  </si>
  <si>
    <t>2023LE-000002-0016400001</t>
  </si>
  <si>
    <t>Servicio Sinpe en la nube</t>
  </si>
  <si>
    <t>PROFESIONALES EN SOFTWARE PROSOFT SOCIEDAD ANONIMA</t>
  </si>
  <si>
    <t>0432023001800038</t>
  </si>
  <si>
    <t>17/07/23 14:23:17</t>
  </si>
  <si>
    <t>18/07/23 16:27:03</t>
  </si>
  <si>
    <t>28/07/23 14:41:43</t>
  </si>
  <si>
    <t>28/07/23 14:44:47</t>
  </si>
  <si>
    <t>03/08/23 07:04:32</t>
  </si>
  <si>
    <t>08/08/23 09:49:31</t>
  </si>
  <si>
    <t>2023LE-000003-0016400001</t>
  </si>
  <si>
    <t>Adquisición de un dispositivo de almacenamiento especializado para respaldo</t>
  </si>
  <si>
    <t>0432023001800041</t>
  </si>
  <si>
    <t>08/08/23 10:19:46</t>
  </si>
  <si>
    <t>08/08/23 14:05:09</t>
  </si>
  <si>
    <t>17/08/23 16:53:55</t>
  </si>
  <si>
    <t>17/08/23 16:59:32</t>
  </si>
  <si>
    <t>21/08/23 11:19:39</t>
  </si>
  <si>
    <t>07/09/23 11:53:24</t>
  </si>
  <si>
    <t>2023LE-000004-0016400001</t>
  </si>
  <si>
    <t>Contratación de una solución, para procesar y remitir los datos requeridos por las autoridades competentes de Supervisión, Fiscalización y Cumplimiento (SUGEF)</t>
  </si>
  <si>
    <t>2023LE-000005-0016400001</t>
  </si>
  <si>
    <t>Adquisición de componentes de red</t>
  </si>
  <si>
    <t>0432023001800055</t>
  </si>
  <si>
    <t>26/09/23 10:23:41</t>
  </si>
  <si>
    <t>27/09/23 13:43:01</t>
  </si>
  <si>
    <t>16/10/23 11:10:42</t>
  </si>
  <si>
    <t>16/10/23 11:14:17</t>
  </si>
  <si>
    <t>17/10/23 18:38:33</t>
  </si>
  <si>
    <t>01/11/23 14:56:43</t>
  </si>
  <si>
    <t>2023LE-000006-0016400001</t>
  </si>
  <si>
    <t>Implementación y actualización de cableado estructurado, fibra óptica de la red y adquisición de cámaras y mantenimiento preventivo del sistema</t>
  </si>
  <si>
    <t>2023LN-000001-0016400001</t>
  </si>
  <si>
    <t>Precalificación de talleres para el servicio de mantenimiento preventivo y correctivo, así como enderezado y pintura de la flota institucional del BANHVI</t>
  </si>
  <si>
    <t>RECONSTRUCTORA TICO CLUTCH SOCIEDAD ANONIMA</t>
  </si>
  <si>
    <t>0432023001800023</t>
  </si>
  <si>
    <t>10/05/23 10:44:43</t>
  </si>
  <si>
    <t>07/06/23 15:29:04</t>
  </si>
  <si>
    <t>20/06/23 15:00:15</t>
  </si>
  <si>
    <t>20/06/23 15:01:55</t>
  </si>
  <si>
    <t>29/06/23 16:46:27</t>
  </si>
  <si>
    <t>04/08/23 09:40:56</t>
  </si>
  <si>
    <t>2023LY-000001-0016400001</t>
  </si>
  <si>
    <t>Contrataciòn de un Centro de Procesamiento Alterno (CPA)</t>
  </si>
  <si>
    <t>2023PX-000001-0016400001</t>
  </si>
  <si>
    <t>Suscripción anual del periódico La Nación y El Financiero (versión digital) </t>
  </si>
  <si>
    <t>GRUPO NACION G N SOCIEDAD ANONIMA</t>
  </si>
  <si>
    <t>0432023001800005</t>
  </si>
  <si>
    <t>17/02/23 09:06:32</t>
  </si>
  <si>
    <t>20/02/23 12:31:14</t>
  </si>
  <si>
    <t>28/02/23 11:06:47</t>
  </si>
  <si>
    <t>28/02/23 11:08:50</t>
  </si>
  <si>
    <t>28/02/23 14:43:14</t>
  </si>
  <si>
    <t>28/02/23 15:36:18</t>
  </si>
  <si>
    <t>2023PX-000002-0016400001</t>
  </si>
  <si>
    <t>Servicio de Capacitación Curso De Cumplimiento a Compliance. Nueva Gestión de Gobierno Corporativo - ISO 31000 y 37000, 37002, 37301</t>
  </si>
  <si>
    <t>IBL INSTITUTO B LATINOAMERICANO SOCIEDAD ANONIMA</t>
  </si>
  <si>
    <t>0432023001700002</t>
  </si>
  <si>
    <t>02/03/23 12:21:23</t>
  </si>
  <si>
    <t>03/03/23 10:53:04</t>
  </si>
  <si>
    <t>08/03/23 11:20:58</t>
  </si>
  <si>
    <t>08/03/23 11:31:33</t>
  </si>
  <si>
    <t>08/03/23 11:57:15</t>
  </si>
  <si>
    <t>08/03/23 12:05:59</t>
  </si>
  <si>
    <t>2023PX-000003-0016400001</t>
  </si>
  <si>
    <t>Servicio de capacitación en curso Programa Especialista en Prevención de Legitimación de Capitales</t>
  </si>
  <si>
    <t>UNIVERSIDAD FUNDEPOS ALMA MATER SOCIEDAD ANONIMA</t>
  </si>
  <si>
    <t>0432023001700003</t>
  </si>
  <si>
    <t>02/03/23 12:31:17</t>
  </si>
  <si>
    <t>08/03/23 10:54:03</t>
  </si>
  <si>
    <t>08/03/23 11:33:35</t>
  </si>
  <si>
    <t>08/03/23 11:36:24</t>
  </si>
  <si>
    <t>08/03/23 11:57:34</t>
  </si>
  <si>
    <t>08/03/23 12:07:11</t>
  </si>
  <si>
    <t>2023PX-000004-0016400001</t>
  </si>
  <si>
    <t>Servicio de capacitación en Curso Programa Especialista en Práctica y Asesoría Tributaria</t>
  </si>
  <si>
    <t>0432023001700005</t>
  </si>
  <si>
    <t>02/03/23 13:41:09</t>
  </si>
  <si>
    <t>08/03/23 10:57:04</t>
  </si>
  <si>
    <t>08/03/23 11:42:59</t>
  </si>
  <si>
    <t>08/03/23 11:45:25</t>
  </si>
  <si>
    <t>08/03/23 11:58:39</t>
  </si>
  <si>
    <t>08/03/23 12:09:57</t>
  </si>
  <si>
    <t>2023PX-000005-0016400001</t>
  </si>
  <si>
    <t>Servicio de capacitación Programa Especialista en Compliance Penal en la Administración Pública</t>
  </si>
  <si>
    <t>0432023001700006</t>
  </si>
  <si>
    <t>02/03/23 13:43:36</t>
  </si>
  <si>
    <t>08/03/23 10:59:05</t>
  </si>
  <si>
    <t>08/03/23 11:46:05</t>
  </si>
  <si>
    <t>08/03/23 11:49:35</t>
  </si>
  <si>
    <t>08/03/23 12:03:29</t>
  </si>
  <si>
    <t>08/03/23 12:10:38</t>
  </si>
  <si>
    <t>2023PX-000006-0016400001</t>
  </si>
  <si>
    <t>Servicio de capacitación en curso denominado Curso Reglamento a la Ley General de Contratación Pública Nº9986</t>
  </si>
  <si>
    <t>ASOCIACION INSTITUTO DE EDUCACION SUPERIOR PARAUNIVERSITARIA SAN JUAN BAUTISTA DE LA SALLE</t>
  </si>
  <si>
    <t>0432023001700004</t>
  </si>
  <si>
    <t>02/03/23 13:04:23</t>
  </si>
  <si>
    <t>03/03/23 15:01:04</t>
  </si>
  <si>
    <t>08/03/23 11:37:52</t>
  </si>
  <si>
    <t>08/03/23 11:41:41</t>
  </si>
  <si>
    <t>08/03/23 11:57:51</t>
  </si>
  <si>
    <t>08/03/23 12:09:20</t>
  </si>
  <si>
    <t>2023PX-000007-0016400001</t>
  </si>
  <si>
    <t>Servicio de capacitación en curso denominado Investigación Preliminar y su informe final</t>
  </si>
  <si>
    <t>AUROS FORMACION EMPRESARIAL SOCIEDAD ANONIMA</t>
  </si>
  <si>
    <t>0432023001700007</t>
  </si>
  <si>
    <t>02/03/23 13:46:51</t>
  </si>
  <si>
    <t>02/03/23 23:51:03</t>
  </si>
  <si>
    <t>08/03/23 11:56:17</t>
  </si>
  <si>
    <t>08/03/23 11:59:43</t>
  </si>
  <si>
    <t>08/03/23 12:04:22</t>
  </si>
  <si>
    <t>08/03/23 12:11:15</t>
  </si>
  <si>
    <t>2023PX-000008-0016400001</t>
  </si>
  <si>
    <t>Servicio de capacitación en curso denominado Gestión del Riesgo de Continuidad-Respuesta a incidentes y Manejo de Crisis</t>
  </si>
  <si>
    <t>Camara de Bancos e Instituciones Financieras De Costa Rica</t>
  </si>
  <si>
    <t>0432023001700008</t>
  </si>
  <si>
    <t>02/03/23 13:49:38</t>
  </si>
  <si>
    <t>02/03/23 21:22:05</t>
  </si>
  <si>
    <t>08/03/23 12:01:10</t>
  </si>
  <si>
    <t>08/03/23 12:04:17</t>
  </si>
  <si>
    <t>08/03/23 12:04:59</t>
  </si>
  <si>
    <t>08/03/23 12:12:05</t>
  </si>
  <si>
    <t>2023PX-000009-0016400001</t>
  </si>
  <si>
    <t>Servicio de capacitación en curso Modelos Actuales de medición del riesgo de tasas de interés</t>
  </si>
  <si>
    <t>0432023001700011</t>
  </si>
  <si>
    <t>07/03/23 11:06:50</t>
  </si>
  <si>
    <t>13/03/23 14:55:08</t>
  </si>
  <si>
    <t>31/03/23 09:18:45</t>
  </si>
  <si>
    <t>31/03/23 09:22:32</t>
  </si>
  <si>
    <t>31/03/23 09:46:12</t>
  </si>
  <si>
    <t>31/03/23 09:51:44</t>
  </si>
  <si>
    <t>2023PX-000010-0016400001</t>
  </si>
  <si>
    <t>Actualización y Soporte de Licencias Oracle WebLogic Suite</t>
  </si>
  <si>
    <t>ORACLE DE CENTROAMERICA SOCIEDAD ANONIMA</t>
  </si>
  <si>
    <t>0432023001800011</t>
  </si>
  <si>
    <t>12/04/23 18:00:47</t>
  </si>
  <si>
    <t>19/04/23 11:19:17</t>
  </si>
  <si>
    <t>12/05/23 13:47:44</t>
  </si>
  <si>
    <t>12/05/23 13:48:18</t>
  </si>
  <si>
    <t>12/05/23 13:49:09</t>
  </si>
  <si>
    <t>12/05/23 13:49:28</t>
  </si>
  <si>
    <t>2023PX-000011-0016400001</t>
  </si>
  <si>
    <t>Servicio de capacitación en Curso Gestión de Riesgo de Tercerización para entidades financieras</t>
  </si>
  <si>
    <t>0432023001700014</t>
  </si>
  <si>
    <t>24/04/23 15:10:07</t>
  </si>
  <si>
    <t>24/04/23 20:05:04</t>
  </si>
  <si>
    <t>05/05/23 15:27:45</t>
  </si>
  <si>
    <t>05/05/23 15:31:26</t>
  </si>
  <si>
    <t>08/05/23 10:55:27</t>
  </si>
  <si>
    <t>08/05/23 11:10:33</t>
  </si>
  <si>
    <t>2023PX-000012-0016400001</t>
  </si>
  <si>
    <t>Servicio de Capacitación en Curso Gestión de Presupuesto, proyección de estados y Flujos Financieros</t>
  </si>
  <si>
    <t>GRUPO ACTUALIZACION EJECUTIVA LIMITADA</t>
  </si>
  <si>
    <t>0432023001700016</t>
  </si>
  <si>
    <t>28/04/23 12:14:05</t>
  </si>
  <si>
    <t>28/04/23 12:38:04</t>
  </si>
  <si>
    <t>19/05/23 14:14:16</t>
  </si>
  <si>
    <t>19/05/23 14:18:29</t>
  </si>
  <si>
    <t>19/05/23 14:30:41</t>
  </si>
  <si>
    <t>19/05/23 14:32:55</t>
  </si>
  <si>
    <t>2023PX-000013-0016400001</t>
  </si>
  <si>
    <t>Servicio de capacitación en Curso Lineamientos generales de evaluación del desempeño de las personas servidoras públicas</t>
  </si>
  <si>
    <t>0432023001700015</t>
  </si>
  <si>
    <t>28/04/23 12:28:02</t>
  </si>
  <si>
    <t>28/04/23 15:01:03</t>
  </si>
  <si>
    <t>05/05/23 15:33:14</t>
  </si>
  <si>
    <t>05/05/23 15:36:30</t>
  </si>
  <si>
    <t>08/05/23 10:54:49</t>
  </si>
  <si>
    <t>08/05/23 11:09:38</t>
  </si>
  <si>
    <t>2023PX-000014-0016400001</t>
  </si>
  <si>
    <t>Servicio de capacitación en curso certificación internacional en prevención del lavado de activos y delitos  conexos (CICLAD)</t>
  </si>
  <si>
    <t>CEAS CONSULTORES CCSA INT. SOCIEDAD ANONIMA</t>
  </si>
  <si>
    <t>0432023001700017</t>
  </si>
  <si>
    <t>18/05/23 16:46:25</t>
  </si>
  <si>
    <t>19/05/23 12:41:04</t>
  </si>
  <si>
    <t>31/05/23 13:40:37</t>
  </si>
  <si>
    <t>31/05/23 13:43:55</t>
  </si>
  <si>
    <t>31/05/23 14:08:11</t>
  </si>
  <si>
    <t>31/05/23 14:40:14</t>
  </si>
  <si>
    <t>2023PX-000015-0016400001</t>
  </si>
  <si>
    <t>Servicios de publicaciones con la Imprenta Nacional</t>
  </si>
  <si>
    <t>JUNTA ADMINISTRATIVA DE LA IMPRENTA NACIONAL</t>
  </si>
  <si>
    <t>0432023001800022</t>
  </si>
  <si>
    <t>12/06/23 14:09:02</t>
  </si>
  <si>
    <t>20/06/23 11:44:10</t>
  </si>
  <si>
    <t>20/06/23 11:45:39</t>
  </si>
  <si>
    <t>20/06/23 15:02:02</t>
  </si>
  <si>
    <t>20/06/23 15:14:45</t>
  </si>
  <si>
    <t>2023PX-000016-0016400001</t>
  </si>
  <si>
    <t>Servicio de capacitación en curso Taller de redacción para funcionarios públicos</t>
  </si>
  <si>
    <t>CORPORACION ARISOL CONSULTORES, SOCIEDAD ANONIMA</t>
  </si>
  <si>
    <t>0432023001700020</t>
  </si>
  <si>
    <t>12/06/23 14:35:44</t>
  </si>
  <si>
    <t>12/06/23 15:03:04</t>
  </si>
  <si>
    <t>22/06/23 15:45:38</t>
  </si>
  <si>
    <t>22/06/23 15:50:16</t>
  </si>
  <si>
    <t>23/06/23 13:50:41</t>
  </si>
  <si>
    <t>26/06/23 08:23:20</t>
  </si>
  <si>
    <t>2023PX-000017-0016400001</t>
  </si>
  <si>
    <t>Servicio de capacitación en curso Programa de Formación Finanzas Sostenibles &amp; Green Finance</t>
  </si>
  <si>
    <t>0432023001700021</t>
  </si>
  <si>
    <t>28/06/23 12:10:08</t>
  </si>
  <si>
    <t>28/06/23 14:17:07</t>
  </si>
  <si>
    <t>19/07/23 14:15:06</t>
  </si>
  <si>
    <t>19/07/23 14:17:50</t>
  </si>
  <si>
    <t>19/07/23 15:19:11</t>
  </si>
  <si>
    <t>19/07/23 15:36:13</t>
  </si>
  <si>
    <t>2023PX-000018-0016400001</t>
  </si>
  <si>
    <t>Actualización y Soporte de Licencias Oracle Base Datos Standard Edition</t>
  </si>
  <si>
    <t>0432023001800039</t>
  </si>
  <si>
    <t>27/07/23 12:35:18</t>
  </si>
  <si>
    <t>08/08/23 13:48:48</t>
  </si>
  <si>
    <t>08/08/23 13:49:29</t>
  </si>
  <si>
    <t>08/08/23 13:58:01</t>
  </si>
  <si>
    <t>08/08/23 14:22:33</t>
  </si>
  <si>
    <t>2023PX-000019-0016400001</t>
  </si>
  <si>
    <t>Actualización y Soporte de Licencias Oracle Developer Suite</t>
  </si>
  <si>
    <t>0432023001800037</t>
  </si>
  <si>
    <t>05/07/23 16:14:38</t>
  </si>
  <si>
    <t>07/07/23 20:04:48</t>
  </si>
  <si>
    <t>27/07/23 12:35:58</t>
  </si>
  <si>
    <t>27/07/23 12:36:50</t>
  </si>
  <si>
    <t>27/07/23 12:42:00</t>
  </si>
  <si>
    <t>27/07/23 12:44:39</t>
  </si>
  <si>
    <t>2023PX-000020-0016400001</t>
  </si>
  <si>
    <t>Servicio de Capacitación en Curso Virtual PROGRAMA CERTIFICACIÓN SCRUM PARA AUDITORÍA</t>
  </si>
  <si>
    <t>2023PX-000021-0016400001</t>
  </si>
  <si>
    <t>Publicación de aviso del Depto Financiero en periódico La República, edición impresa del jueves 29 de junio 2023, tamaño 2x3, B/N.</t>
  </si>
  <si>
    <t>2023PX-000022-0016400001</t>
  </si>
  <si>
    <t>Publicación de aviso del Depto Financiero en periódico La Nación, edición impresa del jueves 29 de junio 2023, tamaño 4 módulos B/N.</t>
  </si>
  <si>
    <t>0432023001800032</t>
  </si>
  <si>
    <t>28/06/23 14:56:12</t>
  </si>
  <si>
    <t>28/06/23 15:17:08</t>
  </si>
  <si>
    <t>28/06/23 17:02:38</t>
  </si>
  <si>
    <t>28/06/23 17:03:07</t>
  </si>
  <si>
    <t>28/06/23 17:07:12</t>
  </si>
  <si>
    <t>28/06/23 17:08:26</t>
  </si>
  <si>
    <t>2023PX-000023-0016400001</t>
  </si>
  <si>
    <t>PROPERIODICOS LIMITADA</t>
  </si>
  <si>
    <t>0432023001800031</t>
  </si>
  <si>
    <t>28/06/23 14:57:13</t>
  </si>
  <si>
    <t>28/06/23 15:14:03</t>
  </si>
  <si>
    <t>28/06/23 17:01:24</t>
  </si>
  <si>
    <t>28/06/23 17:02:05</t>
  </si>
  <si>
    <t>28/06/23 17:06:37</t>
  </si>
  <si>
    <t>28/06/23 17:09:00</t>
  </si>
  <si>
    <t>2023PX-000024-0016400001</t>
  </si>
  <si>
    <t>Servicio de pautas publicitarias de 118 cuñas de 30 segundos por mes, durante agosto, setiembre y octubre en programación regular Radio La Nacional 101.5 FM.</t>
  </si>
  <si>
    <t>SISTEMA NACIONAL DE RADIO Y TELEVISION SOCIEDAD ANONIMA</t>
  </si>
  <si>
    <t>0432023001700030</t>
  </si>
  <si>
    <t>19/07/23 10:14:27</t>
  </si>
  <si>
    <t>19/07/23 11:28:05</t>
  </si>
  <si>
    <t>31/07/23 14:14:05</t>
  </si>
  <si>
    <t>31/07/23 14:24:44</t>
  </si>
  <si>
    <t>31/07/23 14:31:34</t>
  </si>
  <si>
    <t>31/07/23 14:40:10</t>
  </si>
  <si>
    <t>2023PX-000025-0016400001</t>
  </si>
  <si>
    <t>Pauta publicitaria de 50 cuñas de 30 seg por mes, durante agosto y setiembre del 2023, en programa Charlemos de Radio Actual 107.1 FM.</t>
  </si>
  <si>
    <t>CARLOS LUIS FERNANDEZ CERDAS</t>
  </si>
  <si>
    <t>0432023001700025</t>
  </si>
  <si>
    <t>18/07/23 15:56:41</t>
  </si>
  <si>
    <t>19/07/23 14:38:03</t>
  </si>
  <si>
    <t>25/07/23 15:32:13</t>
  </si>
  <si>
    <t>25/07/23 15:34:54</t>
  </si>
  <si>
    <t>25/07/23 16:17:48</t>
  </si>
  <si>
    <t>25/07/23 16:21:03</t>
  </si>
  <si>
    <t>2023PX-000026-0016400001</t>
  </si>
  <si>
    <t>Servicio de Pautas publicitarias de 8 cuñas de 30 segundos por mes, durante agosto y setiembre del 2023, en Panorama transmitido por las emisoras asociadas a CANARA.</t>
  </si>
  <si>
    <t>Asociación Cámara Nacional de Radiodifusión</t>
  </si>
  <si>
    <t>0432023001700026</t>
  </si>
  <si>
    <t>18/07/23 15:56:03</t>
  </si>
  <si>
    <t>19/07/23 07:59:05</t>
  </si>
  <si>
    <t>25/07/23 15:36:12</t>
  </si>
  <si>
    <t>25/07/23 15:40:10</t>
  </si>
  <si>
    <t>25/07/23 16:18:49</t>
  </si>
  <si>
    <t>25/07/23 16:24:30</t>
  </si>
  <si>
    <t>2023PX-000027-0016400001</t>
  </si>
  <si>
    <t>Servicio de Pautas publicitarias de 10 pantallas de 15 segundos por mes, durante agosto y setiembre del 2023, en Canal 36.</t>
  </si>
  <si>
    <t>TRIVISION DE COSTA RICA SOCIEDAD ANONIMA</t>
  </si>
  <si>
    <t>0432023001700027</t>
  </si>
  <si>
    <t>18/07/23 16:02:11</t>
  </si>
  <si>
    <t>18/07/23 16:09:10</t>
  </si>
  <si>
    <t>25/07/23 15:41:07</t>
  </si>
  <si>
    <t>25/07/23 16:03:51</t>
  </si>
  <si>
    <t>25/07/23 16:19:50</t>
  </si>
  <si>
    <t>25/07/23 16:26:22</t>
  </si>
  <si>
    <t>2023PX-000028-0016400001</t>
  </si>
  <si>
    <t>Servicio de Pautas publicitarias de 110 cuñas de 30 segundos por mes, durante agosto y setiembre del 2023, en programación regular de CRC 89.1 FM.</t>
  </si>
  <si>
    <t>CADENA RADIAL COSTARRICENSE SOCIEDAD ANONIMA</t>
  </si>
  <si>
    <t>0432023001700029</t>
  </si>
  <si>
    <t>18/07/23 16:06:43</t>
  </si>
  <si>
    <t>19/07/23 11:30:05</t>
  </si>
  <si>
    <t>25/07/23 16:13:53</t>
  </si>
  <si>
    <t>25/07/23 16:20:08</t>
  </si>
  <si>
    <t>25/07/23 16:38:03</t>
  </si>
  <si>
    <t>25/07/23 16:55:14</t>
  </si>
  <si>
    <t>2023PX-000029-0016400001</t>
  </si>
  <si>
    <t>Servicio de Pautas publicitarias de 150 pantallas de 15 segundos por mes, durante agosto, setiembre y octubre del 2023, en TV SUR Canal 14.</t>
  </si>
  <si>
    <t>GRANRO TELEVISORA DEL SUR SOCIEDAD ANONIMA</t>
  </si>
  <si>
    <t>0432023001700028</t>
  </si>
  <si>
    <t>18/07/23 16:04:33</t>
  </si>
  <si>
    <t>18/07/23 17:11:04</t>
  </si>
  <si>
    <t>25/07/23 16:05:39</t>
  </si>
  <si>
    <t>25/07/23 16:09:49</t>
  </si>
  <si>
    <t>25/07/23 16:36:45</t>
  </si>
  <si>
    <t>25/07/23 16:56:36</t>
  </si>
  <si>
    <t>2023PX-000030-0016400001</t>
  </si>
  <si>
    <t>Servicio de capacitación en curso Aspectos técnicos seguros en el sistema mecánico - Módulo 5, a Departamento Técnico</t>
  </si>
  <si>
    <t>COLEGIO FEDERADO DE INGENIEROS Y DE ARQUITECTOS DE COSTA RICA</t>
  </si>
  <si>
    <t>0432023001700042</t>
  </si>
  <si>
    <t>10/08/23 12:24:38</t>
  </si>
  <si>
    <t>31/08/23 14:23:41</t>
  </si>
  <si>
    <t>31/08/23 15:37:44</t>
  </si>
  <si>
    <t>31/08/23 15:41:33</t>
  </si>
  <si>
    <t>31/08/23 15:45:52</t>
  </si>
  <si>
    <t>31/08/23 15:47:16</t>
  </si>
  <si>
    <t>2023PX-000031-0016400001</t>
  </si>
  <si>
    <t>Servicio de capacitación en curso PROGRAMA CERTIFICACIÓN SCRUM PARA AUDITORÍA, para el area de Auditoria Interna</t>
  </si>
  <si>
    <t>VISION CONSULTING SPA</t>
  </si>
  <si>
    <t>0432023001700032</t>
  </si>
  <si>
    <t>18/07/23 16:09:53</t>
  </si>
  <si>
    <t>08/08/23 14:00:38</t>
  </si>
  <si>
    <t>08/08/23 14:07:38</t>
  </si>
  <si>
    <t>09/08/23 13:45:00</t>
  </si>
  <si>
    <t>09/08/23 15:14:46</t>
  </si>
  <si>
    <t>2023PX-000032-0016400001</t>
  </si>
  <si>
    <t>Servicio de capacitación en curso: Los principios básicos del presupuesto publico para las administraciones actuales</t>
  </si>
  <si>
    <t>0432023001700037</t>
  </si>
  <si>
    <t>04/08/23 08:08:44</t>
  </si>
  <si>
    <t>04/08/23 11:02:05</t>
  </si>
  <si>
    <t>29/08/23 16:30:46</t>
  </si>
  <si>
    <t>29/08/23 16:39:34</t>
  </si>
  <si>
    <t>29/08/23 16:59:58</t>
  </si>
  <si>
    <t>29/08/23 17:07:47</t>
  </si>
  <si>
    <t>2023PX-000033-0016400001</t>
  </si>
  <si>
    <t>Servicio de capacitación a Oficialía de Cumplimiento, asistencia a Congreso Prevención Lavado Activos y Financiamiento al Terrorismo ABC PLAT 2023</t>
  </si>
  <si>
    <t>2023PX-000034-0016400001</t>
  </si>
  <si>
    <t>Servicio capacitación para Auditoria Interna, en curso Metodología para la gestión de datos</t>
  </si>
  <si>
    <t>2023PX-000035-0016400001</t>
  </si>
  <si>
    <t>Servicio de capacitación en curso unidad Planificación : Automatización microsoft Power Automate Nivel 1</t>
  </si>
  <si>
    <t>ADVANCE LEARNING TECHNOLOGY CENTER LIMITADA</t>
  </si>
  <si>
    <t>0432023001700039</t>
  </si>
  <si>
    <t>15/08/23 09:47:45</t>
  </si>
  <si>
    <t>15/08/23 12:09:04</t>
  </si>
  <si>
    <t>29/08/23 16:55:38</t>
  </si>
  <si>
    <t>29/08/23 16:58:04</t>
  </si>
  <si>
    <t>29/08/23 17:01:51</t>
  </si>
  <si>
    <t>29/08/23 17:05:48</t>
  </si>
  <si>
    <t>2023PX-000036-0016400001</t>
  </si>
  <si>
    <t>Servicio de capacitación  Congreso Prevención de Lavado de Activos y Financiamiento al Terrorismo</t>
  </si>
  <si>
    <t>ASOCIACION BANCARIA COSTARRICENSE</t>
  </si>
  <si>
    <t>0432023001700040</t>
  </si>
  <si>
    <t>15/08/23 09:58:10</t>
  </si>
  <si>
    <t>16/08/23 16:52:05</t>
  </si>
  <si>
    <t>29/08/23 16:59:07</t>
  </si>
  <si>
    <t>29/08/23 17:01:38</t>
  </si>
  <si>
    <t>29/08/23 17:04:58</t>
  </si>
  <si>
    <t>29/08/23 17:06:29</t>
  </si>
  <si>
    <t>2023PX-000037-0016400001</t>
  </si>
  <si>
    <t>Servicio de capacitación conferencia:  ISACA Conferencia Latinoamericana 2023</t>
  </si>
  <si>
    <t>ASOCIACION COSTARRICENSE DE AUDITORES EN INFORMATICA</t>
  </si>
  <si>
    <t>0432023001700038</t>
  </si>
  <si>
    <t>10/08/23 10:43:13</t>
  </si>
  <si>
    <t>10/08/23 10:54:04</t>
  </si>
  <si>
    <t>29/08/23 16:51:48</t>
  </si>
  <si>
    <t>29/08/23 16:54:21</t>
  </si>
  <si>
    <t>29/08/23 17:01:01</t>
  </si>
  <si>
    <t>29/08/23 17:07:07</t>
  </si>
  <si>
    <t>2023PX-000038-0016400001</t>
  </si>
  <si>
    <t>Servicio capacitación en curso virtual 50 funciones de Excel para ser más productivo</t>
  </si>
  <si>
    <t>0432023001700041</t>
  </si>
  <si>
    <t>15/08/23 10:01:35</t>
  </si>
  <si>
    <t>15/08/23 12:02:04</t>
  </si>
  <si>
    <t>29/08/23 17:10:21</t>
  </si>
  <si>
    <t>29/08/23 17:12:45</t>
  </si>
  <si>
    <t>29/08/23 17:14:01</t>
  </si>
  <si>
    <t>29/08/23 17:15:09</t>
  </si>
  <si>
    <t>2023PX-000039-0016400001</t>
  </si>
  <si>
    <t>Pauta publicitaria en Radio San Carlos durante octubre y noviembre del 2023.</t>
  </si>
  <si>
    <t>DIFUSORA RASACA SOCIEDAD ANONIMA</t>
  </si>
  <si>
    <t>0432023001700045</t>
  </si>
  <si>
    <t>07/09/23 14:53:17</t>
  </si>
  <si>
    <t>08/09/23 14:22:08</t>
  </si>
  <si>
    <t>25/09/23 12:27:00</t>
  </si>
  <si>
    <t>25/09/23 12:31:41</t>
  </si>
  <si>
    <t>25/09/23 13:58:37</t>
  </si>
  <si>
    <t>25/09/23 14:08:47</t>
  </si>
  <si>
    <t>2023PX-000040-0016400001</t>
  </si>
  <si>
    <t>Pauta publicitaria en Radio Columbia para los meses de octubre y noviembre del 2023.</t>
  </si>
  <si>
    <t>CADENA DE EMISORAS COLUMBIA SOCIEDAD ANONIMA</t>
  </si>
  <si>
    <t>0432023001700046</t>
  </si>
  <si>
    <t>07/09/23 14:55:56</t>
  </si>
  <si>
    <t>07/09/23 15:10:06</t>
  </si>
  <si>
    <t>25/09/23 13:42:31</t>
  </si>
  <si>
    <t>25/09/23 13:46:37</t>
  </si>
  <si>
    <t>25/09/23 13:59:20</t>
  </si>
  <si>
    <t>25/09/23 14:22:57</t>
  </si>
  <si>
    <t>2023PX-000041-0016400001</t>
  </si>
  <si>
    <t>Pauta publicitaria en Radio Monumental para los meses de octubre y noviembre del 2023.</t>
  </si>
  <si>
    <t>CENTRAL DE RADIOS CDR SOCIEDAD ANONIMA</t>
  </si>
  <si>
    <t>0432023001700047</t>
  </si>
  <si>
    <t>07/09/23 14:57:59</t>
  </si>
  <si>
    <t>07/09/23 16:07:03</t>
  </si>
  <si>
    <t>25/09/23 13:47:48</t>
  </si>
  <si>
    <t>25/09/23 13:49:57</t>
  </si>
  <si>
    <t>25/09/23 14:00:07</t>
  </si>
  <si>
    <t>25/09/23 14:23:31</t>
  </si>
  <si>
    <t>2023PX-000042-0016400001</t>
  </si>
  <si>
    <t>Pauta publicitaria en Radio Santa Clara durante octubre y noviembre del 2023.</t>
  </si>
  <si>
    <t>3-101-784163 SOCIEDAD ANONIMA</t>
  </si>
  <si>
    <t>0432023001700048</t>
  </si>
  <si>
    <t>07/09/23 15:00:00</t>
  </si>
  <si>
    <t>08/09/23 16:20:52</t>
  </si>
  <si>
    <t>25/09/23 13:51:11</t>
  </si>
  <si>
    <t>25/09/23 13:53:35</t>
  </si>
  <si>
    <t>25/09/23 14:01:10</t>
  </si>
  <si>
    <t>25/09/23 14:24:06</t>
  </si>
  <si>
    <t>2023PX-000043-0016400001</t>
  </si>
  <si>
    <t>Pauta publicitaria en Radio Sinaí durante octubre y noviembre del 2023.</t>
  </si>
  <si>
    <t>3-102-783635 SOCIEDAD DE RESPONSABILIDAD LIMITADA</t>
  </si>
  <si>
    <t>0432023001700049</t>
  </si>
  <si>
    <t>07/09/23 15:01:42</t>
  </si>
  <si>
    <t>07/09/23 15:26:05</t>
  </si>
  <si>
    <t>25/09/23 13:54:53</t>
  </si>
  <si>
    <t>25/09/23 13:57:23</t>
  </si>
  <si>
    <t>25/09/23 14:02:00</t>
  </si>
  <si>
    <t>25/09/23 14:24:39</t>
  </si>
  <si>
    <t>2023PX-000044-0016400001</t>
  </si>
  <si>
    <t>Pauta publicitaria en Canal 8-Multimedios durante octubre y noviembre del 2023</t>
  </si>
  <si>
    <t>COMUNICACIONES DIGITALES DE ENTRETENIMIENTO CDE SOCIEDAD ANONIMA</t>
  </si>
  <si>
    <t>0432023001700050</t>
  </si>
  <si>
    <t>21/09/23 09:15:29</t>
  </si>
  <si>
    <t>21/09/23 12:17:06</t>
  </si>
  <si>
    <t>28/09/23 10:39:35</t>
  </si>
  <si>
    <t>28/09/23 10:42:59</t>
  </si>
  <si>
    <t>28/09/23 11:04:54</t>
  </si>
  <si>
    <t>28/09/23 11:06:20</t>
  </si>
  <si>
    <t>2023PX-000045-0016400001</t>
  </si>
  <si>
    <t>Servicio de capacitación en curso Administrador de Microsoft Azure - AZ-104</t>
  </si>
  <si>
    <t>0432023001700044</t>
  </si>
  <si>
    <t>28/08/23 13:08:20</t>
  </si>
  <si>
    <t>28/08/23 13:15:04</t>
  </si>
  <si>
    <t>25/09/23 12:18:43</t>
  </si>
  <si>
    <t>25/09/23 12:25:00</t>
  </si>
  <si>
    <t>25/09/23 12:27:23</t>
  </si>
  <si>
    <t>25/09/23 12:32:06</t>
  </si>
  <si>
    <t>2023PX-000046-0016400001</t>
  </si>
  <si>
    <t>Publicación de aviso del Departamento Financiero en periódico La Nación, edición impresa del lunes 4 de setiembre 2023, tamaño 2x4 módulos B/N</t>
  </si>
  <si>
    <t>2023PX-000047-0016400001</t>
  </si>
  <si>
    <t>Publicación de aviso del Departamento Financiero en periódico Diario Extra, edición impresa del lunes 4 de setiembre 2023, tamaño 4x4 módulos B/N.</t>
  </si>
  <si>
    <t>SOCIEDAD PERIODISTICA EXTRA LIMITADA</t>
  </si>
  <si>
    <t>0432023001800043</t>
  </si>
  <si>
    <t>31/08/23 09:25:44</t>
  </si>
  <si>
    <t>31/08/23 11:23:31</t>
  </si>
  <si>
    <t>31/08/23 10:43:19</t>
  </si>
  <si>
    <t>31/08/23 10:43:53</t>
  </si>
  <si>
    <t>31/08/23 10:54:21</t>
  </si>
  <si>
    <t>31/08/23 10:55:20</t>
  </si>
  <si>
    <t>2023PX-000048-0016400001</t>
  </si>
  <si>
    <t>: Publicación de aviso del Depto Financiero en periódico La Nación, edición impresa del lunes 4 de setiembre 2023, tamaño 2x4 módulos B/N.</t>
  </si>
  <si>
    <t>0432023001800042</t>
  </si>
  <si>
    <t>31/08/23 09:27:37</t>
  </si>
  <si>
    <t>01/09/23 10:47:04</t>
  </si>
  <si>
    <t>31/08/23 10:41:46</t>
  </si>
  <si>
    <t>31/08/23 10:42:45</t>
  </si>
  <si>
    <t>31/08/23 10:53:46</t>
  </si>
  <si>
    <t>31/08/23 10:55:52</t>
  </si>
  <si>
    <t>2023PX-000049-0016400001</t>
  </si>
  <si>
    <t>Servicio de capacitación en curso GESTIÓN DE RIESGOS EN TECNOLOGÍA DE INFORMACIÓN BASADA EN COBIT 5 / 2019</t>
  </si>
  <si>
    <t>CORPORACION E INVERSIONES CAES SOCIEDAD ANONIMA</t>
  </si>
  <si>
    <t>0432023001700053</t>
  </si>
  <si>
    <t>14/09/23 17:24:59</t>
  </si>
  <si>
    <t>15/09/23 08:41:09</t>
  </si>
  <si>
    <t>03/10/23 10:49:29</t>
  </si>
  <si>
    <t>03/10/23 10:51:44</t>
  </si>
  <si>
    <t>03/10/23 11:02:50</t>
  </si>
  <si>
    <t>03/10/23 11:26:01</t>
  </si>
  <si>
    <t>2023PX-000050-0016400001</t>
  </si>
  <si>
    <t>Servicio de Capacitacion en curso: Programa de Formación Riesgos y Valoración de Activos</t>
  </si>
  <si>
    <t>0432023001700054</t>
  </si>
  <si>
    <t>14/09/23 17:28:05</t>
  </si>
  <si>
    <t>18/09/23 14:51:08</t>
  </si>
  <si>
    <t>03/10/23 10:53:56</t>
  </si>
  <si>
    <t>03/10/23 10:56:23</t>
  </si>
  <si>
    <t>03/10/23 11:01:44</t>
  </si>
  <si>
    <t>03/10/23 11:26:56</t>
  </si>
  <si>
    <t>2023PX-000051-0016400001</t>
  </si>
  <si>
    <t>Servicio de Capacitacion en curso Data Analytics: Auditoría continua_</t>
  </si>
  <si>
    <t>Asociación Instituto de Auditores Internos de Costa Rica</t>
  </si>
  <si>
    <t>0432023001700055</t>
  </si>
  <si>
    <t>14/09/23 17:30:24</t>
  </si>
  <si>
    <t>20/09/23 09:51:03</t>
  </si>
  <si>
    <t>03/10/23 10:57:28</t>
  </si>
  <si>
    <t>03/10/23 10:59:51</t>
  </si>
  <si>
    <t>03/10/23 11:00:56</t>
  </si>
  <si>
    <t>03/10/23 11:27:44</t>
  </si>
  <si>
    <t>2023PX-000052-0016400001</t>
  </si>
  <si>
    <t>Servicio de capacitación en curso Cuantificación BIM para Presupuestos Constructivos.</t>
  </si>
  <si>
    <t>ASOCIACION CAMARA COSTARRICENSE DE LA CONSTRUCCION</t>
  </si>
  <si>
    <t>0432023001700056</t>
  </si>
  <si>
    <t>14/09/23 17:50:19</t>
  </si>
  <si>
    <t>14/09/23 18:06:05</t>
  </si>
  <si>
    <t>03/10/23 11:01:05</t>
  </si>
  <si>
    <t>03/10/23 11:04:30</t>
  </si>
  <si>
    <t>03/10/23 11:48:40</t>
  </si>
  <si>
    <t>03/10/23 11:50:40</t>
  </si>
  <si>
    <t>2023PX-000053-0016400001</t>
  </si>
  <si>
    <t>Servicio de contratación en curso Módulo III: Aspectos técnicos: mecánica de suelos – muros de retención y código sísmico.</t>
  </si>
  <si>
    <t>0432023001700060</t>
  </si>
  <si>
    <t>14/09/23 17:54:39</t>
  </si>
  <si>
    <t>21/09/23 17:11:12</t>
  </si>
  <si>
    <t>16/10/23 15:34:10</t>
  </si>
  <si>
    <t>16/10/23 15:59:00</t>
  </si>
  <si>
    <t>16/10/23 15:59:57</t>
  </si>
  <si>
    <t>16/10/23 16:00:36</t>
  </si>
  <si>
    <t>2023PX-000054-0016400001</t>
  </si>
  <si>
    <t>Servicio de capacitación en los cursos: Como detectar, denunciar y sancionar el acoso</t>
  </si>
  <si>
    <t>ACG ARISOL CONSULTING GROUP SOCIEDAD ANONIMA</t>
  </si>
  <si>
    <t>0432023001700057</t>
  </si>
  <si>
    <t>27/09/23 10:14:57</t>
  </si>
  <si>
    <t>27/09/23 17:34:03</t>
  </si>
  <si>
    <t>05/10/23 13:46:27</t>
  </si>
  <si>
    <t>05/10/23 13:49:16</t>
  </si>
  <si>
    <t>05/10/23 14:52:41</t>
  </si>
  <si>
    <t>05/10/23 15:28:10</t>
  </si>
  <si>
    <t>2023PX-000055-0016400001</t>
  </si>
  <si>
    <t>Servicio de capacitación en curso Normas Internacionales de Sostenibilidad</t>
  </si>
  <si>
    <t>COLEGIO DE CONTADORES PUBLICOS DE COSTA RICA</t>
  </si>
  <si>
    <t>2023PX-000056-0016400001</t>
  </si>
  <si>
    <t>Servicio de capacitación en curso: COBIT 2019 Fundamentos</t>
  </si>
  <si>
    <t>ASESORIAS Y DESARROLLOS CORPORATIVOS ADECSA SOCIEDAD ANONIMA</t>
  </si>
  <si>
    <t>0432023001700058</t>
  </si>
  <si>
    <t>27/09/23 10:17:20</t>
  </si>
  <si>
    <t>27/09/23 13:10:04</t>
  </si>
  <si>
    <t>05/10/23 13:50:00</t>
  </si>
  <si>
    <t>05/10/23 13:53:34</t>
  </si>
  <si>
    <t>05/10/23 14:51:59</t>
  </si>
  <si>
    <t>06/10/23 11:07:24</t>
  </si>
  <si>
    <t>2023PX-000057-0016400001</t>
  </si>
  <si>
    <t>Servicio de capacitación en curso: Presupuesto entes públicos que transfieren beneficios patrimoniales a entes privados</t>
  </si>
  <si>
    <t>GRUPO LIBERTAD PROMOTORES DE CAPACITACION EMPRESARIAL SOCIEDAD ANONIMA</t>
  </si>
  <si>
    <t>0432023001700059</t>
  </si>
  <si>
    <t>27/09/23 10:19:22</t>
  </si>
  <si>
    <t>27/09/23 12:21:04</t>
  </si>
  <si>
    <t>05/10/23 13:57:50</t>
  </si>
  <si>
    <t>05/10/23 14:00:04</t>
  </si>
  <si>
    <t>05/10/23 14:50:53</t>
  </si>
  <si>
    <t>06/10/23 11:08:01</t>
  </si>
  <si>
    <t>2023PX-000058-0016400001</t>
  </si>
  <si>
    <t>Servicio de capacitación en curso TALLER PLANIFICACIÓN COLABORATIVA</t>
  </si>
  <si>
    <t>2023PX-000059-0016400001</t>
  </si>
  <si>
    <t>Servicio de capacitación en curso Derecho Laboral</t>
  </si>
  <si>
    <t>GRUPO EMPRESARIAL RICHMOND CONSULTORES SOCIEDAD DE RESPONSABILIDAD LIMITADA</t>
  </si>
  <si>
    <t>0432023001700062</t>
  </si>
  <si>
    <t>12/10/23 09:26:06</t>
  </si>
  <si>
    <t>16/10/23 08:58:06</t>
  </si>
  <si>
    <t>01/11/23 08:18:12</t>
  </si>
  <si>
    <t>01/11/23 08:21:41</t>
  </si>
  <si>
    <t>01/11/23 09:19:53</t>
  </si>
  <si>
    <t>01/11/23 09:28:57</t>
  </si>
  <si>
    <t>2023PX-000060-0016400001</t>
  </si>
  <si>
    <t>Servicio de capacitación en curso Automatización de procesos con Microsoft Power Automate - Nivel 2</t>
  </si>
  <si>
    <t>0432023001700063</t>
  </si>
  <si>
    <t>18/10/23 08:52:16</t>
  </si>
  <si>
    <t>18/10/23 10:47:05</t>
  </si>
  <si>
    <t>03/11/23 10:46:45</t>
  </si>
  <si>
    <t>03/11/23 10:49:36</t>
  </si>
  <si>
    <t>07/11/23 12:48:40</t>
  </si>
  <si>
    <t>07/11/23 13:19:59</t>
  </si>
  <si>
    <t>2023PX-000061-0016400001</t>
  </si>
  <si>
    <t>Servicio de capacitación en curso en curso virtual ITIL 4 Fundamentos</t>
  </si>
  <si>
    <t>0432023001700069</t>
  </si>
  <si>
    <t>30/10/23 15:56:41</t>
  </si>
  <si>
    <t>30/10/23 16:27:12</t>
  </si>
  <si>
    <t>24/11/23 08:26:04</t>
  </si>
  <si>
    <t>24/11/23 08:28:43</t>
  </si>
  <si>
    <t>24/11/23 08:41:11</t>
  </si>
  <si>
    <t>24/11/23 08:53:39</t>
  </si>
  <si>
    <t>2023PX-000062-0016400001</t>
  </si>
  <si>
    <t>Servicio de capacitación en curso virtual Comunicación Asertiva y resolución de conflictos</t>
  </si>
  <si>
    <t>0432023001700064</t>
  </si>
  <si>
    <t>09/11/23 09:55:44</t>
  </si>
  <si>
    <t>09/11/23 10:22:11</t>
  </si>
  <si>
    <t>21/11/23 10:39:42</t>
  </si>
  <si>
    <t>21/11/23 10:43:50</t>
  </si>
  <si>
    <t>21/11/23 10:49:57</t>
  </si>
  <si>
    <t>21/11/23 10:55:05</t>
  </si>
  <si>
    <t>2023PX-000063-0016400001</t>
  </si>
  <si>
    <t>Servicio de capacitación en curso  TALLER: GESTION Y ASEGURAMIENTO EN ESG</t>
  </si>
  <si>
    <t>0432023001700065</t>
  </si>
  <si>
    <t>09/11/23 10:07:21</t>
  </si>
  <si>
    <t>10/11/23 09:30:11</t>
  </si>
  <si>
    <t>21/11/23 10:44:42</t>
  </si>
  <si>
    <t>21/11/23 10:47:16</t>
  </si>
  <si>
    <t>21/11/23 10:50:50</t>
  </si>
  <si>
    <t>21/11/23 10:55:44</t>
  </si>
  <si>
    <t>2023PX-000064-0016400001</t>
  </si>
  <si>
    <t>Servicio de capacitación en curso virtual Jurisprudencia en contratación pública 2023</t>
  </si>
  <si>
    <t>0432023001700066</t>
  </si>
  <si>
    <t>09/11/23 10:09:16</t>
  </si>
  <si>
    <t>09/11/23 12:15:10</t>
  </si>
  <si>
    <t>21/11/23 10:48:06</t>
  </si>
  <si>
    <t>21/11/23 10:50:37</t>
  </si>
  <si>
    <t>21/11/23 10:51:32</t>
  </si>
  <si>
    <t>21/11/23 10:56:18</t>
  </si>
  <si>
    <t>2023PX-000065-0016400001</t>
  </si>
  <si>
    <t>Servicio de capacitación en curso virtual Gestión de Riesgo Integral de liquidez incluyendo índices  ICL e IFNE (NSFR) del acuerdo SUGEF 17-13</t>
  </si>
  <si>
    <t>0432023001700067</t>
  </si>
  <si>
    <t>09/11/23 10:11:57</t>
  </si>
  <si>
    <t>09/11/23 14:29:14</t>
  </si>
  <si>
    <t>21/11/23 10:51:15</t>
  </si>
  <si>
    <t>21/11/23 10:53:31</t>
  </si>
  <si>
    <t>21/11/23 11:23:28</t>
  </si>
  <si>
    <t>21/11/23 11:33:14</t>
  </si>
  <si>
    <t>2023PX-000066-0016400001</t>
  </si>
  <si>
    <t>Extensión Garantía Herramienta DELPHOS</t>
  </si>
  <si>
    <t>DESARROLLOS INFORMATICOS DEINSA SOCIEDAD ANONIMA</t>
  </si>
  <si>
    <t>0432023001700068</t>
  </si>
  <si>
    <t>22/11/23 09:14:04</t>
  </si>
  <si>
    <t>22/11/23 09:15:04</t>
  </si>
  <si>
    <t>29/11/23 11:04:58</t>
  </si>
  <si>
    <t>30/11/23 06:21:43</t>
  </si>
  <si>
    <t>2023PX-000067-0016400001</t>
  </si>
  <si>
    <t>Servicio de capacitación en curso Informe de denuncia penal: Lineamientos de la Contraloría General de la República.</t>
  </si>
  <si>
    <t>CAPACITA INT. SOCIEDAD ANONIMA</t>
  </si>
  <si>
    <t>2023PX-000068-0016400001</t>
  </si>
  <si>
    <t>Adquisición de licencias IDEA con Capacitación y Soporte por horas según demanda para la Auditoría del BANHVI</t>
  </si>
  <si>
    <t>2023PX-000069-0016400001</t>
  </si>
  <si>
    <t>Servicio de capacitación en curso: Planeación Estratégica en base a Riesgos para Juntas Directivas</t>
  </si>
  <si>
    <t>select  /*a.cartel_inst_cd ced_institucion</t>
  </si>
  <si>
    <t xml:space="preserve">        , bid.fn_get_inst_nm(a.cartel_inst_cd) institucion,*/</t>
  </si>
  <si>
    <t xml:space="preserve">          a.INST_CARTEL_no as numero_procedimiento </t>
  </si>
  <si>
    <t xml:space="preserve">        , a.cartel_nm objeto_contractual</t>
  </si>
  <si>
    <t xml:space="preserve">        , e.cate_seqno linea</t>
  </si>
  <si>
    <t xml:space="preserve">        , CONT.FN_CE_COMMON_CD_NAME('BD01',a.PROCE_TYPE, NULL) tipo_procedimiento</t>
  </si>
  <si>
    <t xml:space="preserve">        /*, case when a.CARTEL_BUDGET_USD is not null and a.CARTEL_BUDGET is null then</t>
  </si>
  <si>
    <t xml:space="preserve">        cont.FN_GET_CURRENCY_CONVERT(TO_CHAR(a.reg_dt,'DDMMYYYY'),'USD','CRC',a.CARTEL_BUDGET_USD) else </t>
  </si>
  <si>
    <t xml:space="preserve">        cont.FN_GET_CURRENCY_CONVERT(TO_CHAR(a.reg_dt,'DDMMYYYY'),'CRC','CRC',a.CARTEL_BUDGET) end presupuesto_estimado*/</t>
  </si>
  <si>
    <t xml:space="preserve">        , ( select exception_desc from bid.syn_ce_except_code where system_exc_no = a.cd_type) as excepcion_contratacion_directa</t>
  </si>
  <si>
    <t xml:space="preserve">        , a.executor_nm as encargado_proveduria</t>
  </si>
  <si>
    <t xml:space="preserve">        , DECODE(bid.fn_get_cartel_stat(a.cartel_no, a.cartel_seq) ,01,'Publicado',</t>
  </si>
  <si>
    <t xml:space="preserve">                          02, 'En recepción de ofertas',04,'Objetado',13,'Sin efecto',</t>
  </si>
  <si>
    <t xml:space="preserve">                          03,'En apertura',05,'En evaluación',12,'Desierto/Infructuoso',</t>
  </si>
  <si>
    <t xml:space="preserve">                          06,'Adjudicado',07,'Apelación o Revocación',</t>
  </si>
  <si>
    <t xml:space="preserve">                          08,'Adjudicación en firme',11,'Nulidad absoluta',09,'Contrato',</t>
  </si>
  <si>
    <t xml:space="preserve">                          10,'Finiquitado') estado </t>
  </si>
  <si>
    <t xml:space="preserve">        , decode(bid.FN_GET_REPORT_CONT_INFO(a.cartel_no, a.cartel_seq, b.cartel_cate,'16'), null, c.administrador_contrato, bid.FN_GET_USER_NAME(bid.FN_GET_REPORT_CONT_INFO(a.cartel_no, a.cartel_seq, b.cartel_cate,'16'))) as administrador_contratacion</t>
  </si>
  <si>
    <t xml:space="preserve">        , c.DOC_REQ_NO as nro_sol_contratacion</t>
  </si>
  <si>
    <t xml:space="preserve">        , CONT.FN_CE_COMMON_CD_NAME('BD89',a.PROCE_TYPE_DETAIL, NULL) AS MODALIDAD</t>
  </si>
  <si>
    <t xml:space="preserve">        , (select f.inst_req_no from cont.ce_cont_req f where f.cartel_no = a.cartel_no and f.cartel_seq = a.cartel_seq and ROWNUM = 1) </t>
  </si>
  <si>
    <t xml:space="preserve">        NRO_SOLICITUD_INSTITUCIONAL</t>
  </si>
  <si>
    <t xml:space="preserve">        , c.fecha_elaboracion</t>
  </si>
  <si>
    <t xml:space="preserve">        , c.fecha_aprobacion/*</t>
  </si>
  <si>
    <t xml:space="preserve">        , (select min(cen_gst) from BID.CO_CENTER_BDGT where TYPE_KEY = c.contract_req_no) centro_gestor</t>
  </si>
  <si>
    <t xml:space="preserve">        , (select min(substr(cen_gst,0,3)) from BID.CO_CENTER_BDGT where TYPE_KEY = c.contract_req_no) titulo</t>
  </si>
  <si>
    <t xml:space="preserve">        , (select min(substr(cen_gst,4,3)) from BID.CO_CENTER_BDGT where TYPE_KEY = c.contract_req_no)programa</t>
  </si>
  <si>
    <t xml:space="preserve">        , (select min(substr(cen_gst,7,2)) from BID.CO_CENTER_BDGT where TYPE_KEY = c.contract_req_no)subprograma*/</t>
  </si>
  <si>
    <t xml:space="preserve">        , c.fecha_envio_distri</t>
  </si>
  <si>
    <t xml:space="preserve">        , c.fecha_asig_encar_public</t>
  </si>
  <si>
    <t xml:space="preserve">        , bid.FN_GET_REPORT_VERIF_REQ_DT(a.cartel_no, a.cartel_seq, '0102','0102') AS Solicitud_aprobacion_cartel</t>
  </si>
  <si>
    <t xml:space="preserve">        , bid.FN_GET_REPORT_VERIF_RESP_DT(a.cartel_no, a.cartel_seq, '0102','0102') AS Respuesta_aprobacion_cartel</t>
  </si>
  <si>
    <t xml:space="preserve">        , a.reg_dt as publicacion</t>
  </si>
  <si>
    <t xml:space="preserve">        , a.openbid_dt as fecha_apertura</t>
  </si>
  <si>
    <t xml:space="preserve">        , bid.FN_GET_REPORT_VERIF_RESP_USER(a.cartel_no, a.cartel_seq, '0327','0328') AS encargado_estudios_tecnicos</t>
  </si>
  <si>
    <t xml:space="preserve">        , bid.FN_GET_REPORT_VERIF_REQ_DT(a.cartel_no, a.cartel_seq, '0327','0328') AS solicitud_estudios_tecnicos  </t>
  </si>
  <si>
    <t xml:space="preserve">        , bid.FN_GET_REPORT_VERIF_RESP_DT(a.cartel_no, a.cartel_seq, '0327','0328') AS respuesta_estudios_tecnicos</t>
  </si>
  <si>
    <t xml:space="preserve">        , bid.FN_GET_REPORT_VERIF_RESP_USER(a.cartel_no, a.cartel_seq, '1002','1002') AS encargado_recom_adjud</t>
  </si>
  <si>
    <t xml:space="preserve">        , bid.FN_GET_REPORT_VERIF_REQ_DT(a.cartel_no, a.cartel_seq, '1002','1002') AS solicitud_recom_adjud</t>
  </si>
  <si>
    <t xml:space="preserve">        , bid.FN_GET_REPORT_VERIF_RESP_DT(a.cartel_no, a.cartel_seq, '1002','1002') AS respuesta_recom_adjud</t>
  </si>
  <si>
    <t xml:space="preserve">        , bid.FN_GET_REPORT_VERIF_RESP_USER(a.cartel_no, a.cartel_seq, '1003','1003') AS encargado_solicitud_adjud</t>
  </si>
  <si>
    <t xml:space="preserve">        , bid.FN_GET_REPORT_VERIF_REQ_DT(a.cartel_no, a.cartel_seq, '1003','1003') AS solicitud_adjud</t>
  </si>
  <si>
    <t xml:space="preserve">        , bid.FN_GET_REPORT_VERIF_RESP_DT(a.cartel_no, a.cartel_seq, '1003','1003') AS respuesta_adjud</t>
  </si>
  <si>
    <t xml:space="preserve">        , bid.FN_GET_ADJUDI_INFO(a.cartel_no, a.cartel_seq, b.cartel_cate,'01',e.cate_seqno) AS comunicacion</t>
  </si>
  <si>
    <t xml:space="preserve">        , bid.FN_GET_ADJUDI_INFO(a.cartel_no, a.cartel_seq, b.cartel_cate,'02',e.cate_seqno) AS adjudicacion_firme</t>
  </si>
  <si>
    <t xml:space="preserve">        , bid.FN_GET_ADJUDI_INFO(a.cartel_no, a.cartel_seq, b.cartel_cate,'03',e.cate_seqno) AS proveedor_adju</t>
  </si>
  <si>
    <t xml:space="preserve">        , bid.FN_GET_ADJUDI_INFO(a.cartel_no, a.cartel_seq, b.cartel_cate,'09',e.cate_seqno) AS moneda_adjudicada</t>
  </si>
  <si>
    <t xml:space="preserve">        , bid.FN_GET_ADJUDI_INFO(a.cartel_no, a.cartel_seq, b.cartel_cate,'10',e.cate_seqno) AS monto_adjudicado</t>
  </si>
  <si>
    <t xml:space="preserve">        , bid.FN_GET_REPORT_CONT_INFO(a.cartel_no, a.cartel_seq, b.cartel_cate,'01') AS numero_contrato</t>
  </si>
  <si>
    <t xml:space="preserve">        , bid.FN_GET_REPORT_CONT_INFO(a.cartel_no, a.cartel_seq, b.cartel_cate,'10') AS solicitud_pago_esp_fiscales</t>
  </si>
  <si>
    <t xml:space="preserve">        , bid.FN_GET_REPORT_CONT_INFO(a.cartel_no, a.cartel_seq, b.cartel_cate,'11') AS fecha_resul_pago_esp_fiscales</t>
  </si>
  <si>
    <t xml:space="preserve">        , bid.FN_GET_REPORT_CONT_INFO(a.cartel_no, a.cartel_seq, b.cartel_cate,'02') AS fecha_elaboracion</t>
  </si>
  <si>
    <t xml:space="preserve">        , bid.FN_GET_REPORT_CONT_INFO(a.cartel_no, a.cartel_seq, b.cartel_cate,'12') AS solicitud_aprobacion_contrato</t>
  </si>
  <si>
    <t xml:space="preserve">        , bid.FN_GET_REPORT_CONT_INFO(a.cartel_no, a.cartel_seq, b.cartel_cate,'13') AS respuesta_aprobacion_contrato</t>
  </si>
  <si>
    <t xml:space="preserve">        , bid.FN_GET_REPORT_CONT_INFO(a.cartel_no, a.cartel_seq, b.cartel_cate,'03') AS fecha_notificacion</t>
  </si>
  <si>
    <t xml:space="preserve">        , bid.FN_GET_REPORT_CONT_INFO(a.cartel_no, a.cartel_seq, b.cartel_cate,'04') AS fecha_1ra_sol_recep</t>
  </si>
  <si>
    <t xml:space="preserve">        , bid.FN_GET_REPORT_CONT_INFO(a.cartel_no, a.cartel_seq, b.cartel_cate,'05') AS fecha_1ra_sol_recep_provi</t>
  </si>
  <si>
    <t xml:space="preserve">        , bid.FN_GET_REPORT_CONT_INFO(a.cartel_no, a.cartel_seq, b.cartel_cate,'06') AS fecha_ult_sol_recep_defin</t>
  </si>
  <si>
    <t xml:space="preserve">        , bid.FN_GET_REPORT_CONT_INFO(a.cartel_no, a.cartel_seq, b.cartel_cate,'07') AS fecha_1ra_sol_pago</t>
  </si>
  <si>
    <t xml:space="preserve">        , bid.FN_GET_REPORT_CONT_INFO(a.cartel_no, a.cartel_seq, b.cartel_cate,'08') AS fecha_ult_pago</t>
  </si>
  <si>
    <t xml:space="preserve">        , bid.FN_GET_REPORT_CONT_INFO(a.cartel_no, a.cartel_seq, b.cartel_cate,'09') AS fecha_resul_pago</t>
  </si>
  <si>
    <t>from bid.ep_cartel a, bid.ep_cartel_cate b</t>
  </si>
  <si>
    <t xml:space="preserve">, ( select * </t>
  </si>
  <si>
    <t xml:space="preserve">  from bid.view_get_sol_contr_detail x</t>
  </si>
  <si>
    <t xml:space="preserve">  where x.contract_req_no = ( select y.contract_req_no </t>
  </si>
  <si>
    <t xml:space="preserve">                              from bid.syn_ce_cont_req y</t>
  </si>
  <si>
    <t xml:space="preserve">                              where y.cartel_no = x.cartel_no</t>
  </si>
  <si>
    <t xml:space="preserve">                              and ROWNUM = 1</t>
  </si>
  <si>
    <t xml:space="preserve">                              and y.cartel_seq = x.cartel_seq)</t>
  </si>
  <si>
    <t xml:space="preserve">                              ) c</t>
  </si>
  <si>
    <t xml:space="preserve">  ,bid.ep_cartel_prod e</t>
  </si>
  <si>
    <t>where a.cartel_test_yn = 'Y'</t>
  </si>
  <si>
    <t>and a.release_YN = 'Y'</t>
  </si>
  <si>
    <t>and a.cartel_seq = '00'</t>
  </si>
  <si>
    <t>and a.cartel_no = b.cartel_no</t>
  </si>
  <si>
    <t>and a.cartel_seq = b.cartel_seq</t>
  </si>
  <si>
    <t>and a.cartel_no = c.cartel_no</t>
  </si>
  <si>
    <t>and a.cartel_seq = c.cartel_seq</t>
  </si>
  <si>
    <t>and b.cartel_no = e.cartel_no</t>
  </si>
  <si>
    <t>and b.cartel_seq = e.cartel_seq</t>
  </si>
  <si>
    <t>and b.cartel_cate = e.cartel_cate</t>
  </si>
  <si>
    <t>and a.cartel_inst_cd ='3007078890'  /* SE DEBE CAMBIAR POR LA CEDULA JURIDICA DE LA INSTITUCION QUE SE LE QUIERE GENERAR EL REPORTE*/</t>
  </si>
  <si>
    <t>and a.reg_dt between '01/01/2023 00:00:00' and sysdate</t>
  </si>
  <si>
    <t>order by a.cartel_inst_cd,INST_CARTEL_no, b.cartel_cate, e.cate_seqno asc</t>
  </si>
  <si>
    <t>INFRUCTUOSO / 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</si>
</sst>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3" x14ac:knownFonts="1"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164" fontId="2" fillId="0" borderId="7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5"/>
  <sheetViews>
    <sheetView tabSelected="1" zoomScale="90" zoomScaleNormal="90" workbookViewId="0">
      <pane ySplit="1" topLeftCell="A32" activePane="bottomLeft" state="frozen"/>
      <selection pane="bottomLeft" activeCell="B8" sqref="B8"/>
    </sheetView>
  </sheetViews>
  <sheetFormatPr baseColWidth="10" defaultColWidth="9.1796875" defaultRowHeight="12" x14ac:dyDescent="0.3"/>
  <cols>
    <col min="1" max="1" width="25" style="13" customWidth="1"/>
    <col min="2" max="2" width="124" style="8" customWidth="1"/>
    <col min="3" max="3" width="58.26953125" style="8" customWidth="1"/>
    <col min="4" max="4" width="20.26953125" style="13" bestFit="1" customWidth="1"/>
    <col min="5" max="5" width="17.1796875" style="8" hidden="1" customWidth="1"/>
    <col min="6" max="6" width="25" style="8" hidden="1" customWidth="1"/>
    <col min="7" max="7" width="21.7265625" style="8" hidden="1" customWidth="1"/>
    <col min="8" max="8" width="16.453125" style="8" hidden="1" customWidth="1"/>
    <col min="9" max="9" width="23" style="8" hidden="1" customWidth="1"/>
    <col min="10" max="10" width="21.453125" style="8" hidden="1" customWidth="1"/>
    <col min="11" max="13" width="16.453125" style="8" hidden="1" customWidth="1"/>
    <col min="14" max="14" width="19.7265625" style="8" hidden="1" customWidth="1"/>
    <col min="15" max="15" width="9" style="8" hidden="1" customWidth="1"/>
    <col min="16" max="16" width="7.26953125" style="8" hidden="1" customWidth="1"/>
    <col min="17" max="17" width="10" style="8" hidden="1" customWidth="1"/>
    <col min="18" max="16384" width="9.1796875" style="8"/>
  </cols>
  <sheetData>
    <row r="1" spans="1:17" ht="36.65" customHeight="1" thickBot="1" x14ac:dyDescent="0.35">
      <c r="A1" s="1" t="s">
        <v>0</v>
      </c>
      <c r="B1" s="1" t="s">
        <v>1</v>
      </c>
      <c r="C1" s="1" t="s">
        <v>6</v>
      </c>
      <c r="D1" s="1" t="s">
        <v>7</v>
      </c>
      <c r="E1" s="2" t="s">
        <v>2</v>
      </c>
      <c r="F1" s="3" t="s">
        <v>8</v>
      </c>
      <c r="G1" s="2" t="s">
        <v>9</v>
      </c>
      <c r="H1" s="3" t="s">
        <v>3</v>
      </c>
      <c r="I1" s="4" t="s">
        <v>10</v>
      </c>
      <c r="J1" s="5" t="s">
        <v>11</v>
      </c>
      <c r="K1" s="6" t="s">
        <v>12</v>
      </c>
      <c r="L1" s="5" t="s">
        <v>5</v>
      </c>
      <c r="M1" s="5" t="s">
        <v>4</v>
      </c>
      <c r="N1" s="5" t="s">
        <v>13</v>
      </c>
      <c r="O1" s="7" t="s">
        <v>5</v>
      </c>
      <c r="P1" s="3" t="s">
        <v>14</v>
      </c>
      <c r="Q1" s="5" t="s">
        <v>15</v>
      </c>
    </row>
    <row r="2" spans="1:17" x14ac:dyDescent="0.3">
      <c r="A2" s="9" t="s">
        <v>16</v>
      </c>
      <c r="B2" s="10" t="s">
        <v>17</v>
      </c>
      <c r="C2" s="10" t="s">
        <v>18</v>
      </c>
      <c r="D2" s="11">
        <f>108480*600</f>
        <v>65088000</v>
      </c>
      <c r="E2" s="8" t="s">
        <v>19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8" t="s">
        <v>25</v>
      </c>
    </row>
    <row r="3" spans="1:17" x14ac:dyDescent="0.3">
      <c r="A3" s="9" t="s">
        <v>26</v>
      </c>
      <c r="B3" s="10" t="s">
        <v>27</v>
      </c>
      <c r="C3" s="10" t="s">
        <v>28</v>
      </c>
      <c r="D3" s="11">
        <f>2994.5*600</f>
        <v>1796700</v>
      </c>
      <c r="E3" s="8" t="s">
        <v>29</v>
      </c>
      <c r="F3" s="8" t="s">
        <v>30</v>
      </c>
      <c r="G3" s="8" t="s">
        <v>31</v>
      </c>
      <c r="H3" s="8" t="s">
        <v>32</v>
      </c>
      <c r="I3" s="8" t="s">
        <v>33</v>
      </c>
      <c r="J3" s="8" t="s">
        <v>34</v>
      </c>
      <c r="K3" s="8" t="s">
        <v>35</v>
      </c>
    </row>
    <row r="4" spans="1:17" x14ac:dyDescent="0.3">
      <c r="A4" s="9" t="s">
        <v>36</v>
      </c>
      <c r="B4" s="10" t="s">
        <v>37</v>
      </c>
      <c r="C4" s="10" t="s">
        <v>38</v>
      </c>
      <c r="D4" s="11">
        <v>2786761.1</v>
      </c>
      <c r="E4" s="8" t="s">
        <v>39</v>
      </c>
      <c r="F4" s="8" t="s">
        <v>40</v>
      </c>
      <c r="G4" s="8" t="s">
        <v>41</v>
      </c>
      <c r="H4" s="8" t="s">
        <v>42</v>
      </c>
      <c r="I4" s="8" t="s">
        <v>43</v>
      </c>
      <c r="J4" s="8" t="s">
        <v>44</v>
      </c>
      <c r="K4" s="8" t="s">
        <v>45</v>
      </c>
    </row>
    <row r="5" spans="1:17" x14ac:dyDescent="0.3">
      <c r="A5" s="9" t="s">
        <v>46</v>
      </c>
      <c r="B5" s="10" t="s">
        <v>47</v>
      </c>
      <c r="C5" s="10" t="s">
        <v>28</v>
      </c>
      <c r="D5" s="11">
        <f>3000*600</f>
        <v>1800000</v>
      </c>
      <c r="E5" s="8" t="s">
        <v>48</v>
      </c>
      <c r="F5" s="8" t="s">
        <v>49</v>
      </c>
      <c r="G5" s="8" t="s">
        <v>50</v>
      </c>
      <c r="H5" s="8" t="s">
        <v>51</v>
      </c>
      <c r="I5" s="8" t="s">
        <v>52</v>
      </c>
      <c r="J5" s="8" t="s">
        <v>53</v>
      </c>
      <c r="K5" s="8" t="s">
        <v>54</v>
      </c>
    </row>
    <row r="6" spans="1:17" x14ac:dyDescent="0.3">
      <c r="A6" s="9" t="s">
        <v>55</v>
      </c>
      <c r="B6" s="10" t="s">
        <v>56</v>
      </c>
      <c r="C6" s="10" t="s">
        <v>57</v>
      </c>
      <c r="D6" s="11">
        <v>2285018</v>
      </c>
      <c r="E6" s="8" t="s">
        <v>58</v>
      </c>
      <c r="F6" s="8" t="s">
        <v>59</v>
      </c>
      <c r="G6" s="8" t="s">
        <v>60</v>
      </c>
      <c r="H6" s="8" t="s">
        <v>61</v>
      </c>
      <c r="I6" s="8" t="s">
        <v>62</v>
      </c>
      <c r="J6" s="8" t="s">
        <v>63</v>
      </c>
      <c r="K6" s="8" t="s">
        <v>64</v>
      </c>
    </row>
    <row r="7" spans="1:17" x14ac:dyDescent="0.3">
      <c r="A7" s="9" t="s">
        <v>65</v>
      </c>
      <c r="B7" s="10" t="s">
        <v>66</v>
      </c>
      <c r="C7" s="10" t="s">
        <v>67</v>
      </c>
      <c r="D7" s="11">
        <v>2432664</v>
      </c>
      <c r="E7" s="8" t="s">
        <v>68</v>
      </c>
      <c r="F7" s="8" t="s">
        <v>69</v>
      </c>
      <c r="G7" s="8" t="s">
        <v>70</v>
      </c>
      <c r="H7" s="8" t="s">
        <v>71</v>
      </c>
      <c r="I7" s="8" t="s">
        <v>72</v>
      </c>
      <c r="J7" s="8" t="s">
        <v>73</v>
      </c>
      <c r="K7" s="8" t="s">
        <v>74</v>
      </c>
    </row>
    <row r="8" spans="1:17" x14ac:dyDescent="0.3">
      <c r="A8" s="9" t="s">
        <v>75</v>
      </c>
      <c r="B8" s="10" t="s">
        <v>76</v>
      </c>
      <c r="C8" s="10" t="s">
        <v>77</v>
      </c>
      <c r="D8" s="11">
        <f>1474.4466*600</f>
        <v>884667.96</v>
      </c>
      <c r="E8" s="8" t="s">
        <v>78</v>
      </c>
      <c r="F8" s="8" t="s">
        <v>79</v>
      </c>
      <c r="G8" s="8" t="s">
        <v>80</v>
      </c>
      <c r="H8" s="8" t="s">
        <v>81</v>
      </c>
      <c r="I8" s="8" t="s">
        <v>82</v>
      </c>
      <c r="J8" s="8" t="s">
        <v>83</v>
      </c>
      <c r="K8" s="8" t="s">
        <v>84</v>
      </c>
    </row>
    <row r="9" spans="1:17" x14ac:dyDescent="0.3">
      <c r="A9" s="9" t="s">
        <v>85</v>
      </c>
      <c r="B9" s="10" t="s">
        <v>86</v>
      </c>
      <c r="C9" s="10" t="s">
        <v>87</v>
      </c>
      <c r="D9" s="11">
        <v>417756.88679999998</v>
      </c>
      <c r="E9" s="8" t="s">
        <v>88</v>
      </c>
      <c r="F9" s="8" t="s">
        <v>89</v>
      </c>
      <c r="G9" s="8" t="s">
        <v>90</v>
      </c>
      <c r="H9" s="8" t="s">
        <v>91</v>
      </c>
      <c r="I9" s="8" t="s">
        <v>92</v>
      </c>
      <c r="J9" s="8" t="s">
        <v>93</v>
      </c>
      <c r="K9" s="8" t="s">
        <v>94</v>
      </c>
    </row>
    <row r="10" spans="1:17" x14ac:dyDescent="0.3">
      <c r="A10" s="9" t="s">
        <v>95</v>
      </c>
      <c r="B10" s="10" t="s">
        <v>96</v>
      </c>
      <c r="C10" s="10" t="s">
        <v>97</v>
      </c>
      <c r="D10" s="11">
        <f>19210*600</f>
        <v>11526000</v>
      </c>
      <c r="E10" s="8" t="s">
        <v>98</v>
      </c>
      <c r="F10" s="8" t="s">
        <v>99</v>
      </c>
      <c r="G10" s="8" t="s">
        <v>100</v>
      </c>
      <c r="H10" s="8" t="s">
        <v>101</v>
      </c>
      <c r="I10" s="8" t="s">
        <v>102</v>
      </c>
      <c r="J10" s="8" t="s">
        <v>103</v>
      </c>
      <c r="K10" s="8" t="s">
        <v>104</v>
      </c>
    </row>
    <row r="11" spans="1:17" x14ac:dyDescent="0.3">
      <c r="A11" s="9" t="s">
        <v>105</v>
      </c>
      <c r="B11" s="10" t="s">
        <v>106</v>
      </c>
      <c r="C11" s="10" t="s">
        <v>107</v>
      </c>
      <c r="D11" s="11">
        <f>3232.8283*600</f>
        <v>1939696.98</v>
      </c>
      <c r="E11" s="8" t="s">
        <v>108</v>
      </c>
      <c r="F11" s="8" t="s">
        <v>109</v>
      </c>
      <c r="G11" s="8" t="s">
        <v>110</v>
      </c>
      <c r="H11" s="8" t="s">
        <v>111</v>
      </c>
      <c r="I11" s="8" t="s">
        <v>112</v>
      </c>
      <c r="J11" s="8" t="s">
        <v>113</v>
      </c>
      <c r="K11" s="8" t="s">
        <v>114</v>
      </c>
    </row>
    <row r="12" spans="1:17" x14ac:dyDescent="0.3">
      <c r="A12" s="9" t="s">
        <v>115</v>
      </c>
      <c r="B12" s="10" t="s">
        <v>116</v>
      </c>
      <c r="C12" s="10" t="s">
        <v>117</v>
      </c>
      <c r="D12" s="11">
        <v>102547.5</v>
      </c>
      <c r="E12" s="8" t="s">
        <v>118</v>
      </c>
      <c r="F12" s="8" t="s">
        <v>119</v>
      </c>
      <c r="G12" s="8" t="s">
        <v>120</v>
      </c>
      <c r="H12" s="8" t="s">
        <v>121</v>
      </c>
      <c r="I12" s="8" t="s">
        <v>122</v>
      </c>
      <c r="J12" s="8" t="s">
        <v>123</v>
      </c>
      <c r="K12" s="8" t="s">
        <v>124</v>
      </c>
    </row>
    <row r="13" spans="1:17" x14ac:dyDescent="0.3">
      <c r="A13" s="9" t="s">
        <v>125</v>
      </c>
      <c r="B13" s="10" t="s">
        <v>126</v>
      </c>
      <c r="C13" s="10" t="s">
        <v>127</v>
      </c>
      <c r="D13" s="11">
        <v>8500000</v>
      </c>
      <c r="E13" s="8" t="s">
        <v>128</v>
      </c>
      <c r="F13" s="8" t="s">
        <v>129</v>
      </c>
      <c r="G13" s="8" t="s">
        <v>130</v>
      </c>
      <c r="H13" s="8" t="s">
        <v>131</v>
      </c>
      <c r="I13" s="8" t="s">
        <v>132</v>
      </c>
      <c r="J13" s="8" t="s">
        <v>133</v>
      </c>
      <c r="K13" s="8" t="s">
        <v>134</v>
      </c>
    </row>
    <row r="14" spans="1:17" x14ac:dyDescent="0.3">
      <c r="A14" s="9" t="s">
        <v>135</v>
      </c>
      <c r="B14" s="10" t="s">
        <v>136</v>
      </c>
      <c r="C14" s="10" t="s">
        <v>137</v>
      </c>
      <c r="D14" s="11">
        <f>875.75*600</f>
        <v>525450</v>
      </c>
      <c r="E14" s="8" t="s">
        <v>138</v>
      </c>
      <c r="F14" s="8" t="s">
        <v>139</v>
      </c>
      <c r="G14" s="8" t="s">
        <v>140</v>
      </c>
      <c r="H14" s="8" t="s">
        <v>141</v>
      </c>
      <c r="I14" s="8" t="s">
        <v>142</v>
      </c>
      <c r="J14" s="8" t="s">
        <v>143</v>
      </c>
      <c r="K14" s="8" t="s">
        <v>144</v>
      </c>
    </row>
    <row r="15" spans="1:17" x14ac:dyDescent="0.3">
      <c r="A15" s="9" t="s">
        <v>145</v>
      </c>
      <c r="B15" s="10" t="s">
        <v>146</v>
      </c>
      <c r="C15" s="10" t="s">
        <v>147</v>
      </c>
      <c r="D15" s="11">
        <v>6500000.6900000004</v>
      </c>
      <c r="E15" s="8" t="s">
        <v>148</v>
      </c>
      <c r="F15" s="8" t="s">
        <v>149</v>
      </c>
      <c r="G15" s="8" t="s">
        <v>150</v>
      </c>
      <c r="H15" s="8" t="s">
        <v>151</v>
      </c>
      <c r="I15" s="8" t="s">
        <v>152</v>
      </c>
      <c r="J15" s="8" t="s">
        <v>153</v>
      </c>
      <c r="K15" s="8" t="s">
        <v>154</v>
      </c>
    </row>
    <row r="16" spans="1:17" x14ac:dyDescent="0.3">
      <c r="A16" s="9" t="s">
        <v>155</v>
      </c>
      <c r="B16" s="10" t="s">
        <v>156</v>
      </c>
      <c r="C16" s="10" t="s">
        <v>157</v>
      </c>
      <c r="D16" s="11">
        <v>19999983</v>
      </c>
      <c r="E16" s="8" t="s">
        <v>158</v>
      </c>
      <c r="F16" s="8" t="s">
        <v>159</v>
      </c>
      <c r="G16" s="8" t="s">
        <v>160</v>
      </c>
      <c r="H16" s="8" t="s">
        <v>161</v>
      </c>
      <c r="I16" s="8" t="s">
        <v>162</v>
      </c>
      <c r="J16" s="8" t="s">
        <v>163</v>
      </c>
      <c r="K16" s="8" t="s">
        <v>164</v>
      </c>
    </row>
    <row r="17" spans="1:11" x14ac:dyDescent="0.3">
      <c r="A17" s="9" t="s">
        <v>165</v>
      </c>
      <c r="B17" s="10" t="s">
        <v>166</v>
      </c>
      <c r="C17" s="10" t="s">
        <v>97</v>
      </c>
      <c r="D17" s="11">
        <f>57630*600</f>
        <v>34578000</v>
      </c>
      <c r="E17" s="8" t="s">
        <v>167</v>
      </c>
      <c r="F17" s="8" t="s">
        <v>168</v>
      </c>
      <c r="G17" s="8" t="s">
        <v>169</v>
      </c>
      <c r="H17" s="8" t="s">
        <v>170</v>
      </c>
      <c r="I17" s="8" t="s">
        <v>171</v>
      </c>
      <c r="J17" s="8" t="s">
        <v>172</v>
      </c>
      <c r="K17" s="8" t="s">
        <v>173</v>
      </c>
    </row>
    <row r="18" spans="1:11" x14ac:dyDescent="0.3">
      <c r="A18" s="9" t="s">
        <v>174</v>
      </c>
      <c r="B18" s="10" t="s">
        <v>175</v>
      </c>
      <c r="C18" s="10" t="s">
        <v>176</v>
      </c>
      <c r="D18" s="11">
        <f>42940*600</f>
        <v>25764000</v>
      </c>
      <c r="E18" s="8" t="s">
        <v>177</v>
      </c>
      <c r="F18" s="8" t="s">
        <v>178</v>
      </c>
      <c r="G18" s="8" t="s">
        <v>179</v>
      </c>
      <c r="H18" s="8" t="s">
        <v>180</v>
      </c>
      <c r="I18" s="8" t="s">
        <v>181</v>
      </c>
      <c r="J18" s="8" t="s">
        <v>182</v>
      </c>
      <c r="K18" s="8" t="s">
        <v>183</v>
      </c>
    </row>
    <row r="19" spans="1:11" x14ac:dyDescent="0.3">
      <c r="A19" s="9" t="s">
        <v>184</v>
      </c>
      <c r="B19" s="10" t="s">
        <v>185</v>
      </c>
      <c r="C19" s="10" t="s">
        <v>186</v>
      </c>
      <c r="D19" s="11">
        <v>72464075</v>
      </c>
      <c r="E19" s="8" t="s">
        <v>187</v>
      </c>
      <c r="F19" s="8" t="s">
        <v>188</v>
      </c>
      <c r="G19" s="8" t="s">
        <v>189</v>
      </c>
      <c r="H19" s="8" t="s">
        <v>190</v>
      </c>
      <c r="I19" s="8" t="s">
        <v>191</v>
      </c>
      <c r="J19" s="8" t="s">
        <v>192</v>
      </c>
      <c r="K19" s="8" t="s">
        <v>193</v>
      </c>
    </row>
    <row r="20" spans="1:11" x14ac:dyDescent="0.3">
      <c r="A20" s="9" t="s">
        <v>194</v>
      </c>
      <c r="B20" s="10" t="s">
        <v>195</v>
      </c>
      <c r="C20" s="10" t="s">
        <v>176</v>
      </c>
      <c r="D20" s="11">
        <f>14301.28*600</f>
        <v>8580768</v>
      </c>
      <c r="E20" s="8" t="s">
        <v>196</v>
      </c>
      <c r="F20" s="8" t="s">
        <v>197</v>
      </c>
      <c r="G20" s="8" t="s">
        <v>198</v>
      </c>
      <c r="H20" s="8" t="s">
        <v>199</v>
      </c>
      <c r="I20" s="8" t="s">
        <v>200</v>
      </c>
      <c r="J20" s="8" t="s">
        <v>201</v>
      </c>
      <c r="K20" s="8" t="s">
        <v>202</v>
      </c>
    </row>
    <row r="21" spans="1:11" x14ac:dyDescent="0.3">
      <c r="A21" s="9" t="s">
        <v>203</v>
      </c>
      <c r="B21" s="10" t="s">
        <v>204</v>
      </c>
      <c r="C21" s="10" t="s">
        <v>205</v>
      </c>
      <c r="D21" s="11">
        <f>25499.58*600</f>
        <v>15299748.000000002</v>
      </c>
      <c r="E21" s="8" t="s">
        <v>206</v>
      </c>
      <c r="F21" s="8" t="s">
        <v>207</v>
      </c>
      <c r="G21" s="8" t="s">
        <v>208</v>
      </c>
      <c r="H21" s="8" t="s">
        <v>209</v>
      </c>
      <c r="I21" s="8" t="s">
        <v>210</v>
      </c>
      <c r="J21" s="8" t="s">
        <v>211</v>
      </c>
      <c r="K21" s="8" t="s">
        <v>212</v>
      </c>
    </row>
    <row r="22" spans="1:11" x14ac:dyDescent="0.3">
      <c r="A22" s="9" t="s">
        <v>213</v>
      </c>
      <c r="B22" s="10" t="s">
        <v>214</v>
      </c>
      <c r="C22" s="10" t="s">
        <v>215</v>
      </c>
      <c r="D22" s="11">
        <f>9896.27*600</f>
        <v>5937762</v>
      </c>
      <c r="E22" s="8" t="s">
        <v>216</v>
      </c>
      <c r="F22" s="8" t="s">
        <v>217</v>
      </c>
      <c r="G22" s="8" t="s">
        <v>218</v>
      </c>
      <c r="H22" s="8" t="s">
        <v>219</v>
      </c>
      <c r="I22" s="8" t="s">
        <v>220</v>
      </c>
      <c r="J22" s="8" t="s">
        <v>221</v>
      </c>
      <c r="K22" s="8" t="s">
        <v>222</v>
      </c>
    </row>
    <row r="23" spans="1:11" x14ac:dyDescent="0.3">
      <c r="A23" s="9" t="s">
        <v>223</v>
      </c>
      <c r="B23" s="10" t="s">
        <v>224</v>
      </c>
      <c r="C23" s="10" t="s">
        <v>225</v>
      </c>
      <c r="D23" s="11">
        <f>31535.136*600</f>
        <v>18921081.599999998</v>
      </c>
      <c r="E23" s="8" t="s">
        <v>226</v>
      </c>
      <c r="F23" s="8" t="s">
        <v>227</v>
      </c>
      <c r="G23" s="8" t="s">
        <v>228</v>
      </c>
      <c r="H23" s="8" t="s">
        <v>229</v>
      </c>
      <c r="I23" s="8" t="s">
        <v>230</v>
      </c>
      <c r="J23" s="8" t="s">
        <v>231</v>
      </c>
      <c r="K23" s="8" t="s">
        <v>232</v>
      </c>
    </row>
    <row r="24" spans="1:11" x14ac:dyDescent="0.3">
      <c r="A24" s="9" t="s">
        <v>233</v>
      </c>
      <c r="B24" s="10" t="s">
        <v>234</v>
      </c>
      <c r="C24" s="10" t="s">
        <v>1284</v>
      </c>
      <c r="D24" s="11">
        <f>3900*600</f>
        <v>2340000</v>
      </c>
    </row>
    <row r="25" spans="1:11" x14ac:dyDescent="0.3">
      <c r="A25" s="9" t="s">
        <v>235</v>
      </c>
      <c r="B25" s="10" t="s">
        <v>236</v>
      </c>
      <c r="C25" s="10" t="s">
        <v>237</v>
      </c>
      <c r="D25" s="11">
        <f>6629.032*600</f>
        <v>3977419.2</v>
      </c>
      <c r="E25" s="8" t="s">
        <v>238</v>
      </c>
      <c r="F25" s="8" t="s">
        <v>239</v>
      </c>
      <c r="G25" s="8" t="s">
        <v>240</v>
      </c>
      <c r="H25" s="8" t="s">
        <v>241</v>
      </c>
      <c r="I25" s="8" t="s">
        <v>242</v>
      </c>
      <c r="J25" s="8" t="s">
        <v>243</v>
      </c>
      <c r="K25" s="8" t="s">
        <v>244</v>
      </c>
    </row>
    <row r="26" spans="1:11" x14ac:dyDescent="0.3">
      <c r="A26" s="9" t="s">
        <v>245</v>
      </c>
      <c r="B26" s="10" t="s">
        <v>246</v>
      </c>
      <c r="C26" s="10" t="s">
        <v>247</v>
      </c>
      <c r="D26" s="11">
        <f>3143.0724*600</f>
        <v>1885843.44</v>
      </c>
      <c r="E26" s="8" t="s">
        <v>248</v>
      </c>
      <c r="F26" s="8" t="s">
        <v>249</v>
      </c>
      <c r="G26" s="8" t="s">
        <v>250</v>
      </c>
      <c r="H26" s="8" t="s">
        <v>251</v>
      </c>
      <c r="I26" s="8" t="s">
        <v>252</v>
      </c>
      <c r="J26" s="8" t="s">
        <v>253</v>
      </c>
      <c r="K26" s="8" t="s">
        <v>254</v>
      </c>
    </row>
    <row r="27" spans="1:11" x14ac:dyDescent="0.3">
      <c r="A27" s="9" t="s">
        <v>255</v>
      </c>
      <c r="B27" s="10" t="s">
        <v>256</v>
      </c>
      <c r="C27" s="10" t="s">
        <v>257</v>
      </c>
      <c r="D27" s="11">
        <f>32001.6*600</f>
        <v>19200960</v>
      </c>
      <c r="E27" s="8" t="s">
        <v>258</v>
      </c>
      <c r="F27" s="8" t="s">
        <v>259</v>
      </c>
      <c r="G27" s="8" t="s">
        <v>260</v>
      </c>
      <c r="H27" s="8" t="s">
        <v>261</v>
      </c>
      <c r="I27" s="8" t="s">
        <v>262</v>
      </c>
      <c r="J27" s="8" t="s">
        <v>263</v>
      </c>
      <c r="K27" s="8" t="s">
        <v>264</v>
      </c>
    </row>
    <row r="28" spans="1:11" x14ac:dyDescent="0.3">
      <c r="A28" s="9" t="s">
        <v>265</v>
      </c>
      <c r="B28" s="10" t="s">
        <v>266</v>
      </c>
      <c r="C28" s="10" t="s">
        <v>267</v>
      </c>
      <c r="D28" s="11">
        <v>781774.86</v>
      </c>
      <c r="E28" s="8" t="s">
        <v>268</v>
      </c>
      <c r="F28" s="8" t="s">
        <v>269</v>
      </c>
      <c r="G28" s="8" t="s">
        <v>270</v>
      </c>
      <c r="H28" s="8" t="s">
        <v>271</v>
      </c>
      <c r="I28" s="8" t="s">
        <v>272</v>
      </c>
      <c r="J28" s="8" t="s">
        <v>273</v>
      </c>
      <c r="K28" s="8" t="s">
        <v>274</v>
      </c>
    </row>
    <row r="29" spans="1:11" x14ac:dyDescent="0.3">
      <c r="A29" s="9" t="s">
        <v>276</v>
      </c>
      <c r="B29" s="10" t="s">
        <v>277</v>
      </c>
      <c r="C29" s="10" t="s">
        <v>278</v>
      </c>
      <c r="D29" s="11">
        <v>871635.64740000002</v>
      </c>
      <c r="E29" s="8" t="s">
        <v>279</v>
      </c>
      <c r="F29" s="8" t="s">
        <v>280</v>
      </c>
      <c r="G29" s="8" t="s">
        <v>281</v>
      </c>
      <c r="H29" s="8" t="s">
        <v>282</v>
      </c>
      <c r="I29" s="8" t="s">
        <v>283</v>
      </c>
      <c r="J29" s="8" t="s">
        <v>284</v>
      </c>
      <c r="K29" s="8" t="s">
        <v>285</v>
      </c>
    </row>
    <row r="30" spans="1:11" x14ac:dyDescent="0.3">
      <c r="A30" s="9" t="s">
        <v>286</v>
      </c>
      <c r="B30" s="10" t="s">
        <v>287</v>
      </c>
      <c r="C30" s="10" t="s">
        <v>18</v>
      </c>
      <c r="D30" s="11">
        <f>51966.8129*600</f>
        <v>31180087.739999998</v>
      </c>
      <c r="E30" s="8" t="s">
        <v>288</v>
      </c>
      <c r="F30" s="8" t="s">
        <v>289</v>
      </c>
      <c r="G30" s="8" t="s">
        <v>290</v>
      </c>
      <c r="H30" s="8" t="s">
        <v>291</v>
      </c>
      <c r="I30" s="8" t="s">
        <v>292</v>
      </c>
      <c r="J30" s="8" t="s">
        <v>293</v>
      </c>
      <c r="K30" s="8" t="s">
        <v>294</v>
      </c>
    </row>
    <row r="31" spans="1:11" x14ac:dyDescent="0.3">
      <c r="A31" s="9" t="s">
        <v>295</v>
      </c>
      <c r="B31" s="10" t="s">
        <v>296</v>
      </c>
      <c r="C31" s="10" t="s">
        <v>297</v>
      </c>
      <c r="D31" s="11">
        <v>672350</v>
      </c>
      <c r="E31" s="8" t="s">
        <v>298</v>
      </c>
      <c r="F31" s="8" t="s">
        <v>299</v>
      </c>
      <c r="G31" s="8" t="s">
        <v>300</v>
      </c>
      <c r="H31" s="8" t="s">
        <v>301</v>
      </c>
      <c r="I31" s="8" t="s">
        <v>302</v>
      </c>
      <c r="J31" s="8" t="s">
        <v>303</v>
      </c>
      <c r="K31" s="8" t="s">
        <v>304</v>
      </c>
    </row>
    <row r="32" spans="1:11" x14ac:dyDescent="0.3">
      <c r="A32" s="9" t="s">
        <v>305</v>
      </c>
      <c r="B32" s="10" t="s">
        <v>306</v>
      </c>
      <c r="C32" s="10" t="s">
        <v>307</v>
      </c>
      <c r="D32" s="11">
        <f>3469.326*600</f>
        <v>2081595.6</v>
      </c>
      <c r="E32" s="8" t="s">
        <v>308</v>
      </c>
      <c r="F32" s="8" t="s">
        <v>309</v>
      </c>
      <c r="G32" s="8" t="s">
        <v>310</v>
      </c>
      <c r="H32" s="8" t="s">
        <v>311</v>
      </c>
      <c r="I32" s="8" t="s">
        <v>312</v>
      </c>
      <c r="J32" s="8" t="s">
        <v>313</v>
      </c>
      <c r="K32" s="8" t="s">
        <v>314</v>
      </c>
    </row>
    <row r="33" spans="1:12" x14ac:dyDescent="0.3">
      <c r="A33" s="9" t="s">
        <v>315</v>
      </c>
      <c r="B33" s="10" t="s">
        <v>316</v>
      </c>
      <c r="C33" s="10" t="s">
        <v>77</v>
      </c>
      <c r="D33" s="11">
        <f>23153.7565*600</f>
        <v>13892253.9</v>
      </c>
      <c r="E33" s="8" t="s">
        <v>317</v>
      </c>
      <c r="F33" s="8" t="s">
        <v>318</v>
      </c>
      <c r="G33" s="8" t="s">
        <v>319</v>
      </c>
      <c r="H33" s="8" t="s">
        <v>320</v>
      </c>
      <c r="I33" s="8" t="s">
        <v>321</v>
      </c>
      <c r="J33" s="8" t="s">
        <v>322</v>
      </c>
      <c r="K33" s="8" t="s">
        <v>323</v>
      </c>
    </row>
    <row r="34" spans="1:12" x14ac:dyDescent="0.3">
      <c r="A34" s="9" t="s">
        <v>324</v>
      </c>
      <c r="B34" s="10" t="s">
        <v>325</v>
      </c>
      <c r="C34" s="10" t="s">
        <v>1284</v>
      </c>
      <c r="D34" s="11">
        <v>45950000</v>
      </c>
    </row>
    <row r="35" spans="1:12" x14ac:dyDescent="0.3">
      <c r="A35" s="9" t="s">
        <v>326</v>
      </c>
      <c r="B35" s="10" t="s">
        <v>327</v>
      </c>
      <c r="C35" s="10" t="s">
        <v>328</v>
      </c>
      <c r="D35" s="11">
        <f>1243*600</f>
        <v>745800</v>
      </c>
      <c r="E35" s="8" t="s">
        <v>329</v>
      </c>
      <c r="F35" s="8" t="s">
        <v>330</v>
      </c>
      <c r="G35" s="8" t="s">
        <v>331</v>
      </c>
      <c r="H35" s="8" t="s">
        <v>332</v>
      </c>
      <c r="I35" s="8" t="s">
        <v>333</v>
      </c>
      <c r="J35" s="8" t="s">
        <v>334</v>
      </c>
      <c r="K35" s="8" t="s">
        <v>335</v>
      </c>
    </row>
    <row r="36" spans="1:12" x14ac:dyDescent="0.3">
      <c r="A36" s="9" t="s">
        <v>336</v>
      </c>
      <c r="B36" s="10" t="s">
        <v>337</v>
      </c>
      <c r="C36" s="10" t="s">
        <v>338</v>
      </c>
      <c r="D36" s="11">
        <v>40800000.350000001</v>
      </c>
      <c r="E36" s="8" t="s">
        <v>339</v>
      </c>
      <c r="F36" s="8" t="s">
        <v>340</v>
      </c>
      <c r="G36" s="8" t="s">
        <v>341</v>
      </c>
      <c r="H36" s="8" t="s">
        <v>342</v>
      </c>
      <c r="I36" s="8" t="s">
        <v>343</v>
      </c>
      <c r="J36" s="8" t="s">
        <v>344</v>
      </c>
      <c r="K36" s="8" t="s">
        <v>345</v>
      </c>
    </row>
    <row r="37" spans="1:12" x14ac:dyDescent="0.3">
      <c r="A37" s="9" t="s">
        <v>346</v>
      </c>
      <c r="B37" s="10" t="s">
        <v>347</v>
      </c>
      <c r="C37" s="10" t="s">
        <v>18</v>
      </c>
      <c r="D37" s="11">
        <f>26639.75*600</f>
        <v>15983850</v>
      </c>
      <c r="E37" s="8" t="s">
        <v>348</v>
      </c>
      <c r="F37" s="8" t="s">
        <v>349</v>
      </c>
      <c r="G37" s="8" t="s">
        <v>350</v>
      </c>
      <c r="H37" s="8" t="s">
        <v>351</v>
      </c>
      <c r="I37" s="8" t="s">
        <v>352</v>
      </c>
      <c r="J37" s="8" t="s">
        <v>353</v>
      </c>
      <c r="K37" s="8" t="s">
        <v>354</v>
      </c>
    </row>
    <row r="38" spans="1:12" x14ac:dyDescent="0.3">
      <c r="A38" s="9" t="s">
        <v>355</v>
      </c>
      <c r="B38" s="10" t="s">
        <v>356</v>
      </c>
      <c r="C38" s="10" t="s">
        <v>357</v>
      </c>
      <c r="D38" s="11">
        <f>90400*600</f>
        <v>54240000</v>
      </c>
      <c r="E38" s="8" t="s">
        <v>358</v>
      </c>
      <c r="F38" s="8" t="s">
        <v>359</v>
      </c>
      <c r="G38" s="8" t="s">
        <v>360</v>
      </c>
      <c r="H38" s="8" t="s">
        <v>361</v>
      </c>
      <c r="I38" s="8" t="s">
        <v>362</v>
      </c>
      <c r="J38" s="8" t="s">
        <v>363</v>
      </c>
      <c r="K38" s="8" t="s">
        <v>364</v>
      </c>
    </row>
    <row r="39" spans="1:12" x14ac:dyDescent="0.3">
      <c r="A39" s="9" t="s">
        <v>365</v>
      </c>
      <c r="B39" s="10" t="s">
        <v>366</v>
      </c>
      <c r="C39" s="10" t="s">
        <v>367</v>
      </c>
      <c r="D39" s="11">
        <v>1291962.8999999999</v>
      </c>
      <c r="E39" s="8" t="s">
        <v>368</v>
      </c>
      <c r="F39" s="8" t="s">
        <v>369</v>
      </c>
      <c r="G39" s="8" t="s">
        <v>370</v>
      </c>
      <c r="H39" s="8" t="s">
        <v>371</v>
      </c>
      <c r="I39" s="8" t="s">
        <v>372</v>
      </c>
      <c r="J39" s="8" t="s">
        <v>373</v>
      </c>
      <c r="K39" s="8" t="s">
        <v>374</v>
      </c>
    </row>
    <row r="40" spans="1:12" x14ac:dyDescent="0.3">
      <c r="A40" s="9" t="s">
        <v>375</v>
      </c>
      <c r="B40" s="10" t="s">
        <v>376</v>
      </c>
      <c r="C40" s="10" t="s">
        <v>377</v>
      </c>
      <c r="D40" s="11">
        <f>1389.9*600</f>
        <v>833940</v>
      </c>
      <c r="E40" s="8" t="s">
        <v>378</v>
      </c>
      <c r="F40" s="8" t="s">
        <v>379</v>
      </c>
      <c r="G40" s="8" t="s">
        <v>380</v>
      </c>
      <c r="H40" s="8" t="s">
        <v>381</v>
      </c>
      <c r="I40" s="8" t="s">
        <v>382</v>
      </c>
      <c r="J40" s="8" t="s">
        <v>383</v>
      </c>
      <c r="K40" s="8" t="s">
        <v>384</v>
      </c>
    </row>
    <row r="41" spans="1:12" x14ac:dyDescent="0.3">
      <c r="A41" s="9" t="s">
        <v>385</v>
      </c>
      <c r="B41" s="10" t="s">
        <v>386</v>
      </c>
      <c r="C41" s="10" t="s">
        <v>387</v>
      </c>
      <c r="D41" s="11">
        <v>1469000</v>
      </c>
      <c r="E41" s="8" t="s">
        <v>388</v>
      </c>
      <c r="F41" s="8" t="s">
        <v>389</v>
      </c>
      <c r="G41" s="8" t="s">
        <v>390</v>
      </c>
      <c r="H41" s="8" t="s">
        <v>391</v>
      </c>
      <c r="I41" s="8" t="s">
        <v>392</v>
      </c>
      <c r="J41" s="8" t="s">
        <v>393</v>
      </c>
      <c r="K41" s="8" t="s">
        <v>394</v>
      </c>
    </row>
    <row r="42" spans="1:12" x14ac:dyDescent="0.3">
      <c r="A42" s="9" t="s">
        <v>395</v>
      </c>
      <c r="B42" s="10" t="s">
        <v>396</v>
      </c>
      <c r="C42" s="10" t="s">
        <v>18</v>
      </c>
      <c r="D42" s="11">
        <f>28970.62*600</f>
        <v>17382372</v>
      </c>
      <c r="E42" s="8" t="s">
        <v>397</v>
      </c>
      <c r="F42" s="8" t="s">
        <v>398</v>
      </c>
      <c r="G42" s="8" t="s">
        <v>399</v>
      </c>
      <c r="H42" s="8" t="s">
        <v>400</v>
      </c>
      <c r="I42" s="8" t="s">
        <v>401</v>
      </c>
      <c r="J42" s="8" t="s">
        <v>402</v>
      </c>
      <c r="K42" s="8" t="s">
        <v>403</v>
      </c>
      <c r="L42" s="12"/>
    </row>
    <row r="43" spans="1:12" x14ac:dyDescent="0.3">
      <c r="A43" s="9" t="s">
        <v>404</v>
      </c>
      <c r="B43" s="10" t="s">
        <v>405</v>
      </c>
      <c r="C43" s="10" t="s">
        <v>275</v>
      </c>
      <c r="D43" s="11">
        <v>1046088.2</v>
      </c>
      <c r="E43" s="8" t="s">
        <v>406</v>
      </c>
      <c r="F43" s="8" t="s">
        <v>407</v>
      </c>
      <c r="G43" s="8" t="s">
        <v>408</v>
      </c>
      <c r="H43" s="8" t="s">
        <v>409</v>
      </c>
      <c r="I43" s="8" t="s">
        <v>410</v>
      </c>
      <c r="J43" s="8" t="s">
        <v>411</v>
      </c>
      <c r="K43" s="8" t="s">
        <v>412</v>
      </c>
    </row>
    <row r="44" spans="1:12" x14ac:dyDescent="0.3">
      <c r="A44" s="9" t="s">
        <v>413</v>
      </c>
      <c r="B44" s="10" t="s">
        <v>414</v>
      </c>
      <c r="C44" s="10" t="s">
        <v>1284</v>
      </c>
      <c r="D44" s="11">
        <v>61528500</v>
      </c>
    </row>
    <row r="45" spans="1:12" x14ac:dyDescent="0.3">
      <c r="A45" s="9" t="s">
        <v>415</v>
      </c>
      <c r="B45" s="10" t="s">
        <v>416</v>
      </c>
      <c r="C45" s="10" t="s">
        <v>417</v>
      </c>
      <c r="D45" s="11">
        <v>240068.5</v>
      </c>
      <c r="E45" s="8" t="s">
        <v>418</v>
      </c>
      <c r="F45" s="8" t="s">
        <v>419</v>
      </c>
      <c r="G45" s="8" t="s">
        <v>420</v>
      </c>
      <c r="H45" s="8" t="s">
        <v>421</v>
      </c>
      <c r="I45" s="8" t="s">
        <v>422</v>
      </c>
      <c r="J45" s="8" t="s">
        <v>423</v>
      </c>
      <c r="K45" s="8" t="s">
        <v>424</v>
      </c>
    </row>
    <row r="46" spans="1:12" x14ac:dyDescent="0.3">
      <c r="A46" s="9" t="s">
        <v>425</v>
      </c>
      <c r="B46" s="10" t="s">
        <v>426</v>
      </c>
      <c r="C46" s="10" t="s">
        <v>427</v>
      </c>
      <c r="D46" s="11">
        <f>11287.7847*600</f>
        <v>6772670.8200000003</v>
      </c>
      <c r="E46" s="8" t="s">
        <v>428</v>
      </c>
      <c r="F46" s="8" t="s">
        <v>429</v>
      </c>
      <c r="G46" s="8" t="s">
        <v>430</v>
      </c>
      <c r="H46" s="8" t="s">
        <v>431</v>
      </c>
      <c r="I46" s="8" t="s">
        <v>432</v>
      </c>
      <c r="J46" s="8" t="s">
        <v>433</v>
      </c>
      <c r="K46" s="8" t="s">
        <v>434</v>
      </c>
    </row>
    <row r="47" spans="1:12" x14ac:dyDescent="0.3">
      <c r="A47" s="9" t="s">
        <v>435</v>
      </c>
      <c r="B47" s="10" t="s">
        <v>436</v>
      </c>
      <c r="C47" s="10" t="s">
        <v>437</v>
      </c>
      <c r="D47" s="11">
        <v>740000.00379999995</v>
      </c>
      <c r="E47" s="8" t="s">
        <v>438</v>
      </c>
      <c r="F47" s="8" t="s">
        <v>439</v>
      </c>
      <c r="G47" s="8" t="s">
        <v>440</v>
      </c>
      <c r="H47" s="8" t="s">
        <v>441</v>
      </c>
      <c r="I47" s="8" t="s">
        <v>442</v>
      </c>
      <c r="J47" s="8" t="s">
        <v>443</v>
      </c>
      <c r="K47" s="8" t="s">
        <v>444</v>
      </c>
    </row>
    <row r="48" spans="1:12" x14ac:dyDescent="0.3">
      <c r="A48" s="9" t="s">
        <v>445</v>
      </c>
      <c r="B48" s="10" t="s">
        <v>446</v>
      </c>
      <c r="C48" s="10" t="s">
        <v>447</v>
      </c>
      <c r="D48" s="11">
        <f>115854.832*600</f>
        <v>69512899.200000003</v>
      </c>
      <c r="E48" s="8" t="s">
        <v>448</v>
      </c>
      <c r="F48" s="8" t="s">
        <v>449</v>
      </c>
      <c r="G48" s="8" t="s">
        <v>450</v>
      </c>
      <c r="H48" s="8" t="s">
        <v>451</v>
      </c>
      <c r="I48" s="8" t="s">
        <v>452</v>
      </c>
      <c r="J48" s="8" t="s">
        <v>453</v>
      </c>
      <c r="K48" s="8" t="s">
        <v>454</v>
      </c>
    </row>
    <row r="49" spans="1:11" x14ac:dyDescent="0.3">
      <c r="A49" s="9" t="s">
        <v>455</v>
      </c>
      <c r="B49" s="10" t="s">
        <v>456</v>
      </c>
      <c r="C49" s="10" t="s">
        <v>457</v>
      </c>
      <c r="D49" s="11">
        <f>11381.36*600</f>
        <v>6828816</v>
      </c>
      <c r="E49" s="8" t="s">
        <v>458</v>
      </c>
      <c r="F49" s="8" t="s">
        <v>459</v>
      </c>
      <c r="G49" s="8" t="s">
        <v>460</v>
      </c>
      <c r="H49" s="8" t="s">
        <v>461</v>
      </c>
      <c r="I49" s="8" t="s">
        <v>462</v>
      </c>
      <c r="J49" s="8" t="s">
        <v>463</v>
      </c>
      <c r="K49" s="8" t="s">
        <v>464</v>
      </c>
    </row>
    <row r="50" spans="1:11" x14ac:dyDescent="0.3">
      <c r="A50" s="9" t="s">
        <v>465</v>
      </c>
      <c r="B50" s="10" t="s">
        <v>466</v>
      </c>
      <c r="C50" s="10" t="s">
        <v>247</v>
      </c>
      <c r="D50" s="11">
        <f>8976.946*600</f>
        <v>5386167.5999999996</v>
      </c>
      <c r="E50" s="8" t="s">
        <v>467</v>
      </c>
      <c r="F50" s="8" t="s">
        <v>468</v>
      </c>
      <c r="G50" s="8" t="s">
        <v>469</v>
      </c>
      <c r="H50" s="8" t="s">
        <v>470</v>
      </c>
      <c r="I50" s="8" t="s">
        <v>471</v>
      </c>
      <c r="J50" s="8" t="s">
        <v>472</v>
      </c>
      <c r="K50" s="8" t="s">
        <v>473</v>
      </c>
    </row>
    <row r="51" spans="1:11" x14ac:dyDescent="0.3">
      <c r="A51" s="9" t="s">
        <v>474</v>
      </c>
      <c r="B51" s="10" t="s">
        <v>475</v>
      </c>
      <c r="C51" s="10" t="s">
        <v>1284</v>
      </c>
      <c r="D51" s="11">
        <f>9654.04*600</f>
        <v>5792424.0000000009</v>
      </c>
    </row>
    <row r="52" spans="1:11" x14ac:dyDescent="0.3">
      <c r="A52" s="9" t="s">
        <v>476</v>
      </c>
      <c r="B52" s="10" t="s">
        <v>477</v>
      </c>
      <c r="C52" s="10" t="s">
        <v>478</v>
      </c>
      <c r="D52" s="11">
        <f>1639.2119*600</f>
        <v>983527.14</v>
      </c>
      <c r="E52" s="8" t="s">
        <v>479</v>
      </c>
      <c r="F52" s="8" t="s">
        <v>480</v>
      </c>
      <c r="G52" s="8" t="s">
        <v>481</v>
      </c>
      <c r="H52" s="8" t="s">
        <v>482</v>
      </c>
      <c r="I52" s="8" t="s">
        <v>483</v>
      </c>
      <c r="J52" s="8" t="s">
        <v>484</v>
      </c>
      <c r="K52" s="8" t="s">
        <v>485</v>
      </c>
    </row>
    <row r="53" spans="1:11" x14ac:dyDescent="0.3">
      <c r="A53" s="9" t="s">
        <v>486</v>
      </c>
      <c r="B53" s="10" t="s">
        <v>487</v>
      </c>
      <c r="C53" s="10" t="s">
        <v>488</v>
      </c>
      <c r="D53" s="11">
        <f>48590*600</f>
        <v>29154000</v>
      </c>
      <c r="E53" s="8" t="s">
        <v>489</v>
      </c>
      <c r="F53" s="8" t="s">
        <v>490</v>
      </c>
      <c r="G53" s="8" t="s">
        <v>491</v>
      </c>
      <c r="H53" s="8" t="s">
        <v>492</v>
      </c>
    </row>
    <row r="54" spans="1:11" x14ac:dyDescent="0.3">
      <c r="A54" s="9" t="s">
        <v>493</v>
      </c>
      <c r="B54" s="10" t="s">
        <v>494</v>
      </c>
      <c r="C54" s="10" t="s">
        <v>18</v>
      </c>
      <c r="D54" s="11">
        <f>18448.38*600</f>
        <v>11069028</v>
      </c>
      <c r="E54" s="8" t="s">
        <v>495</v>
      </c>
      <c r="F54" s="8" t="s">
        <v>496</v>
      </c>
      <c r="G54" s="8" t="s">
        <v>497</v>
      </c>
      <c r="H54" s="8" t="s">
        <v>498</v>
      </c>
      <c r="I54" s="8" t="s">
        <v>499</v>
      </c>
      <c r="J54" s="8" t="s">
        <v>500</v>
      </c>
      <c r="K54" s="8" t="s">
        <v>501</v>
      </c>
    </row>
    <row r="55" spans="1:11" x14ac:dyDescent="0.3">
      <c r="A55" s="9" t="s">
        <v>502</v>
      </c>
      <c r="B55" s="10" t="s">
        <v>503</v>
      </c>
      <c r="C55" s="10" t="s">
        <v>77</v>
      </c>
      <c r="D55" s="11">
        <f>30996.352*600</f>
        <v>18597811.199999999</v>
      </c>
    </row>
    <row r="56" spans="1:11" x14ac:dyDescent="0.3">
      <c r="A56" s="9" t="s">
        <v>504</v>
      </c>
      <c r="B56" s="10" t="s">
        <v>505</v>
      </c>
      <c r="C56" s="10" t="s">
        <v>447</v>
      </c>
      <c r="D56" s="11">
        <f>7830.9*600</f>
        <v>4698540</v>
      </c>
      <c r="E56" s="8" t="s">
        <v>506</v>
      </c>
      <c r="F56" s="8" t="s">
        <v>507</v>
      </c>
      <c r="G56" s="8" t="s">
        <v>508</v>
      </c>
      <c r="H56" s="8" t="s">
        <v>509</v>
      </c>
      <c r="I56" s="8" t="s">
        <v>510</v>
      </c>
      <c r="J56" s="8" t="s">
        <v>511</v>
      </c>
      <c r="K56" s="8" t="s">
        <v>512</v>
      </c>
    </row>
    <row r="57" spans="1:11" x14ac:dyDescent="0.3">
      <c r="A57" s="9" t="s">
        <v>513</v>
      </c>
      <c r="B57" s="10" t="s">
        <v>514</v>
      </c>
      <c r="C57" s="10" t="s">
        <v>515</v>
      </c>
      <c r="D57" s="11">
        <v>1649999.9987000001</v>
      </c>
      <c r="E57" s="8" t="s">
        <v>516</v>
      </c>
      <c r="F57" s="8" t="s">
        <v>517</v>
      </c>
      <c r="G57" s="8" t="s">
        <v>518</v>
      </c>
      <c r="H57" s="8" t="s">
        <v>519</v>
      </c>
      <c r="I57" s="8" t="s">
        <v>520</v>
      </c>
      <c r="J57" s="8" t="s">
        <v>521</v>
      </c>
      <c r="K57" s="8" t="s">
        <v>522</v>
      </c>
    </row>
    <row r="58" spans="1:11" x14ac:dyDescent="0.3">
      <c r="A58" s="9" t="s">
        <v>523</v>
      </c>
      <c r="B58" s="10" t="s">
        <v>524</v>
      </c>
      <c r="C58" s="10" t="s">
        <v>525</v>
      </c>
      <c r="D58" s="11">
        <f>4616.05*600</f>
        <v>2769630</v>
      </c>
      <c r="E58" s="8" t="s">
        <v>526</v>
      </c>
      <c r="F58" s="8" t="s">
        <v>527</v>
      </c>
      <c r="G58" s="8" t="s">
        <v>528</v>
      </c>
      <c r="H58" s="8" t="s">
        <v>529</v>
      </c>
      <c r="I58" s="8" t="s">
        <v>530</v>
      </c>
      <c r="J58" s="8" t="s">
        <v>531</v>
      </c>
      <c r="K58" s="8" t="s">
        <v>532</v>
      </c>
    </row>
    <row r="59" spans="1:11" x14ac:dyDescent="0.3">
      <c r="A59" s="9" t="s">
        <v>533</v>
      </c>
      <c r="B59" s="10" t="s">
        <v>534</v>
      </c>
      <c r="C59" s="10" t="s">
        <v>535</v>
      </c>
      <c r="D59" s="11">
        <v>12500000.109999999</v>
      </c>
    </row>
    <row r="60" spans="1:11" x14ac:dyDescent="0.3">
      <c r="A60" s="9" t="s">
        <v>536</v>
      </c>
      <c r="B60" s="10" t="s">
        <v>537</v>
      </c>
      <c r="C60" s="10" t="s">
        <v>478</v>
      </c>
      <c r="D60" s="11">
        <f>10954.3217*600</f>
        <v>6572593.0200000005</v>
      </c>
    </row>
    <row r="61" spans="1:11" x14ac:dyDescent="0.3">
      <c r="A61" s="9" t="s">
        <v>538</v>
      </c>
      <c r="B61" s="10" t="s">
        <v>539</v>
      </c>
      <c r="C61" s="10" t="s">
        <v>540</v>
      </c>
      <c r="D61" s="11">
        <v>1325284.3400000001</v>
      </c>
      <c r="F61" s="12"/>
    </row>
    <row r="62" spans="1:11" x14ac:dyDescent="0.3">
      <c r="A62" s="9" t="s">
        <v>541</v>
      </c>
      <c r="B62" s="10" t="s">
        <v>542</v>
      </c>
      <c r="C62" s="10" t="s">
        <v>543</v>
      </c>
      <c r="D62" s="11">
        <f>48816*600</f>
        <v>29289600</v>
      </c>
    </row>
    <row r="63" spans="1:11" x14ac:dyDescent="0.3">
      <c r="A63" s="9" t="s">
        <v>544</v>
      </c>
      <c r="B63" s="10" t="s">
        <v>545</v>
      </c>
      <c r="C63" s="10" t="s">
        <v>447</v>
      </c>
      <c r="D63" s="11">
        <f>7560.378*600</f>
        <v>4536226.8</v>
      </c>
    </row>
    <row r="64" spans="1:11" x14ac:dyDescent="0.3">
      <c r="A64" s="9" t="s">
        <v>546</v>
      </c>
      <c r="B64" s="10" t="s">
        <v>547</v>
      </c>
      <c r="C64" s="10" t="s">
        <v>1284</v>
      </c>
      <c r="D64" s="11">
        <v>1500000</v>
      </c>
    </row>
    <row r="65" spans="1:11" x14ac:dyDescent="0.3">
      <c r="A65" s="9" t="s">
        <v>548</v>
      </c>
      <c r="B65" s="10" t="s">
        <v>549</v>
      </c>
      <c r="C65" s="10" t="s">
        <v>550</v>
      </c>
      <c r="D65" s="11">
        <f>6672.0059*600</f>
        <v>4003203.54</v>
      </c>
    </row>
    <row r="66" spans="1:11" x14ac:dyDescent="0.3">
      <c r="A66" s="9" t="s">
        <v>551</v>
      </c>
      <c r="B66" s="10" t="s">
        <v>552</v>
      </c>
      <c r="C66" s="10" t="s">
        <v>18</v>
      </c>
      <c r="D66" s="11">
        <f>3552.72*600</f>
        <v>2131632</v>
      </c>
      <c r="E66" s="8" t="s">
        <v>553</v>
      </c>
      <c r="F66" s="8" t="s">
        <v>554</v>
      </c>
      <c r="G66" s="8" t="s">
        <v>555</v>
      </c>
      <c r="H66" s="8" t="s">
        <v>556</v>
      </c>
    </row>
    <row r="67" spans="1:11" x14ac:dyDescent="0.3">
      <c r="A67" s="9" t="s">
        <v>557</v>
      </c>
      <c r="B67" s="10" t="s">
        <v>558</v>
      </c>
      <c r="C67" s="10" t="s">
        <v>1284</v>
      </c>
      <c r="D67" s="11">
        <v>2939029.79</v>
      </c>
    </row>
    <row r="68" spans="1:11" x14ac:dyDescent="0.3">
      <c r="A68" s="9" t="s">
        <v>559</v>
      </c>
      <c r="B68" s="10" t="s">
        <v>560</v>
      </c>
      <c r="C68" s="10" t="s">
        <v>1284</v>
      </c>
      <c r="D68" s="11">
        <f>29000*600</f>
        <v>17400000</v>
      </c>
    </row>
    <row r="69" spans="1:11" x14ac:dyDescent="0.3">
      <c r="A69" s="9" t="s">
        <v>561</v>
      </c>
      <c r="B69" s="10" t="s">
        <v>562</v>
      </c>
      <c r="C69" s="10" t="s">
        <v>563</v>
      </c>
      <c r="D69" s="11">
        <f>152550*600</f>
        <v>91530000</v>
      </c>
      <c r="E69" s="8" t="s">
        <v>564</v>
      </c>
      <c r="F69" s="8" t="s">
        <v>565</v>
      </c>
      <c r="G69" s="8" t="s">
        <v>566</v>
      </c>
      <c r="H69" s="8" t="s">
        <v>567</v>
      </c>
      <c r="I69" s="8" t="s">
        <v>568</v>
      </c>
      <c r="J69" s="8" t="s">
        <v>569</v>
      </c>
      <c r="K69" s="8" t="s">
        <v>570</v>
      </c>
    </row>
    <row r="70" spans="1:11" x14ac:dyDescent="0.3">
      <c r="A70" s="9" t="s">
        <v>571</v>
      </c>
      <c r="B70" s="10" t="s">
        <v>572</v>
      </c>
      <c r="C70" s="10" t="s">
        <v>573</v>
      </c>
      <c r="D70" s="11">
        <f>94920*600</f>
        <v>56952000</v>
      </c>
      <c r="E70" s="8" t="s">
        <v>574</v>
      </c>
      <c r="F70" s="8" t="s">
        <v>575</v>
      </c>
      <c r="G70" s="8" t="s">
        <v>576</v>
      </c>
      <c r="H70" s="8" t="s">
        <v>577</v>
      </c>
      <c r="I70" s="8" t="s">
        <v>578</v>
      </c>
      <c r="J70" s="8" t="s">
        <v>579</v>
      </c>
      <c r="K70" s="8" t="s">
        <v>580</v>
      </c>
    </row>
    <row r="71" spans="1:11" x14ac:dyDescent="0.3">
      <c r="A71" s="9" t="s">
        <v>581</v>
      </c>
      <c r="B71" s="10" t="s">
        <v>582</v>
      </c>
      <c r="C71" s="10" t="s">
        <v>18</v>
      </c>
      <c r="D71" s="11">
        <f>185455.6*600</f>
        <v>111273360</v>
      </c>
      <c r="E71" s="8" t="s">
        <v>583</v>
      </c>
      <c r="F71" s="8" t="s">
        <v>584</v>
      </c>
      <c r="G71" s="8" t="s">
        <v>585</v>
      </c>
      <c r="H71" s="8" t="s">
        <v>586</v>
      </c>
      <c r="I71" s="8" t="s">
        <v>587</v>
      </c>
      <c r="J71" s="8" t="s">
        <v>588</v>
      </c>
      <c r="K71" s="8" t="s">
        <v>589</v>
      </c>
    </row>
    <row r="72" spans="1:11" x14ac:dyDescent="0.3">
      <c r="A72" s="9" t="s">
        <v>590</v>
      </c>
      <c r="B72" s="10" t="s">
        <v>591</v>
      </c>
      <c r="C72" s="10" t="s">
        <v>1284</v>
      </c>
      <c r="D72" s="11">
        <f>347814*600</f>
        <v>208688400</v>
      </c>
    </row>
    <row r="73" spans="1:11" x14ac:dyDescent="0.3">
      <c r="A73" s="9" t="s">
        <v>592</v>
      </c>
      <c r="B73" s="10" t="s">
        <v>593</v>
      </c>
      <c r="C73" s="10" t="s">
        <v>237</v>
      </c>
      <c r="D73" s="11">
        <f>168839.82*600</f>
        <v>101303892</v>
      </c>
      <c r="E73" s="8" t="s">
        <v>594</v>
      </c>
      <c r="F73" s="8" t="s">
        <v>595</v>
      </c>
      <c r="G73" s="8" t="s">
        <v>596</v>
      </c>
      <c r="H73" s="8" t="s">
        <v>597</v>
      </c>
      <c r="I73" s="8" t="s">
        <v>598</v>
      </c>
      <c r="J73" s="8" t="s">
        <v>599</v>
      </c>
      <c r="K73" s="8" t="s">
        <v>600</v>
      </c>
    </row>
    <row r="74" spans="1:11" x14ac:dyDescent="0.3">
      <c r="A74" s="9" t="s">
        <v>601</v>
      </c>
      <c r="B74" s="10" t="s">
        <v>602</v>
      </c>
      <c r="C74" s="10" t="s">
        <v>215</v>
      </c>
      <c r="D74" s="11">
        <f>3031.35*600</f>
        <v>1818810</v>
      </c>
      <c r="E74" s="12"/>
    </row>
    <row r="75" spans="1:11" x14ac:dyDescent="0.3">
      <c r="A75" s="9" t="s">
        <v>603</v>
      </c>
      <c r="B75" s="10" t="s">
        <v>604</v>
      </c>
      <c r="C75" s="10" t="s">
        <v>605</v>
      </c>
      <c r="D75" s="11">
        <v>1</v>
      </c>
      <c r="E75" s="8" t="s">
        <v>606</v>
      </c>
      <c r="F75" s="8" t="s">
        <v>607</v>
      </c>
      <c r="G75" s="8" t="s">
        <v>608</v>
      </c>
      <c r="H75" s="8" t="s">
        <v>609</v>
      </c>
      <c r="I75" s="8" t="s">
        <v>610</v>
      </c>
      <c r="J75" s="8" t="s">
        <v>611</v>
      </c>
      <c r="K75" s="8" t="s">
        <v>612</v>
      </c>
    </row>
    <row r="76" spans="1:11" x14ac:dyDescent="0.3">
      <c r="A76" s="9" t="s">
        <v>613</v>
      </c>
      <c r="B76" s="10" t="s">
        <v>614</v>
      </c>
      <c r="C76" s="10" t="s">
        <v>1284</v>
      </c>
      <c r="D76" s="11">
        <f>576000*600</f>
        <v>345600000</v>
      </c>
    </row>
    <row r="77" spans="1:11" x14ac:dyDescent="0.3">
      <c r="A77" s="9" t="s">
        <v>615</v>
      </c>
      <c r="B77" s="10" t="s">
        <v>616</v>
      </c>
      <c r="C77" s="10" t="s">
        <v>617</v>
      </c>
      <c r="D77" s="11">
        <v>142000</v>
      </c>
      <c r="E77" s="8" t="s">
        <v>618</v>
      </c>
      <c r="F77" s="8" t="s">
        <v>619</v>
      </c>
      <c r="G77" s="8" t="s">
        <v>620</v>
      </c>
      <c r="H77" s="8" t="s">
        <v>621</v>
      </c>
      <c r="I77" s="8" t="s">
        <v>622</v>
      </c>
      <c r="J77" s="8" t="s">
        <v>623</v>
      </c>
      <c r="K77" s="8" t="s">
        <v>624</v>
      </c>
    </row>
    <row r="78" spans="1:11" x14ac:dyDescent="0.3">
      <c r="A78" s="9" t="s">
        <v>625</v>
      </c>
      <c r="B78" s="10" t="s">
        <v>626</v>
      </c>
      <c r="C78" s="10" t="s">
        <v>627</v>
      </c>
      <c r="D78" s="11">
        <f>856.8*600</f>
        <v>514080</v>
      </c>
      <c r="E78" s="8" t="s">
        <v>628</v>
      </c>
      <c r="F78" s="8" t="s">
        <v>629</v>
      </c>
      <c r="G78" s="8" t="s">
        <v>630</v>
      </c>
      <c r="H78" s="8" t="s">
        <v>631</v>
      </c>
      <c r="I78" s="8" t="s">
        <v>632</v>
      </c>
      <c r="J78" s="8" t="s">
        <v>633</v>
      </c>
      <c r="K78" s="8" t="s">
        <v>634</v>
      </c>
    </row>
    <row r="79" spans="1:11" x14ac:dyDescent="0.3">
      <c r="A79" s="9" t="s">
        <v>635</v>
      </c>
      <c r="B79" s="10" t="s">
        <v>636</v>
      </c>
      <c r="C79" s="10" t="s">
        <v>637</v>
      </c>
      <c r="D79" s="11">
        <v>1034000</v>
      </c>
      <c r="E79" s="8" t="s">
        <v>638</v>
      </c>
      <c r="F79" s="8" t="s">
        <v>639</v>
      </c>
      <c r="G79" s="8" t="s">
        <v>640</v>
      </c>
      <c r="H79" s="8" t="s">
        <v>641</v>
      </c>
      <c r="I79" s="8" t="s">
        <v>642</v>
      </c>
      <c r="J79" s="8" t="s">
        <v>643</v>
      </c>
      <c r="K79" s="8" t="s">
        <v>644</v>
      </c>
    </row>
    <row r="80" spans="1:11" x14ac:dyDescent="0.3">
      <c r="A80" s="9" t="s">
        <v>645</v>
      </c>
      <c r="B80" s="10" t="s">
        <v>646</v>
      </c>
      <c r="C80" s="10" t="s">
        <v>637</v>
      </c>
      <c r="D80" s="11">
        <v>676000</v>
      </c>
      <c r="E80" s="8" t="s">
        <v>647</v>
      </c>
      <c r="F80" s="8" t="s">
        <v>648</v>
      </c>
      <c r="G80" s="8" t="s">
        <v>649</v>
      </c>
      <c r="H80" s="8" t="s">
        <v>650</v>
      </c>
      <c r="I80" s="8" t="s">
        <v>651</v>
      </c>
      <c r="J80" s="8" t="s">
        <v>652</v>
      </c>
      <c r="K80" s="8" t="s">
        <v>653</v>
      </c>
    </row>
    <row r="81" spans="1:12" x14ac:dyDescent="0.3">
      <c r="A81" s="9" t="s">
        <v>654</v>
      </c>
      <c r="B81" s="10" t="s">
        <v>655</v>
      </c>
      <c r="C81" s="10" t="s">
        <v>637</v>
      </c>
      <c r="D81" s="11">
        <v>577000</v>
      </c>
      <c r="E81" s="8" t="s">
        <v>656</v>
      </c>
      <c r="F81" s="8" t="s">
        <v>657</v>
      </c>
      <c r="G81" s="8" t="s">
        <v>658</v>
      </c>
      <c r="H81" s="8" t="s">
        <v>659</v>
      </c>
      <c r="I81" s="8" t="s">
        <v>660</v>
      </c>
      <c r="J81" s="8" t="s">
        <v>661</v>
      </c>
      <c r="K81" s="8" t="s">
        <v>662</v>
      </c>
    </row>
    <row r="82" spans="1:12" x14ac:dyDescent="0.3">
      <c r="A82" s="9" t="s">
        <v>663</v>
      </c>
      <c r="B82" s="10" t="s">
        <v>664</v>
      </c>
      <c r="C82" s="10" t="s">
        <v>665</v>
      </c>
      <c r="D82" s="11">
        <v>224400</v>
      </c>
      <c r="E82" s="8" t="s">
        <v>666</v>
      </c>
      <c r="F82" s="8" t="s">
        <v>667</v>
      </c>
      <c r="G82" s="8" t="s">
        <v>668</v>
      </c>
      <c r="H82" s="8" t="s">
        <v>669</v>
      </c>
      <c r="I82" s="8" t="s">
        <v>670</v>
      </c>
      <c r="J82" s="8" t="s">
        <v>671</v>
      </c>
      <c r="K82" s="8" t="s">
        <v>672</v>
      </c>
    </row>
    <row r="83" spans="1:12" x14ac:dyDescent="0.3">
      <c r="A83" s="9" t="s">
        <v>673</v>
      </c>
      <c r="B83" s="10" t="s">
        <v>674</v>
      </c>
      <c r="C83" s="10" t="s">
        <v>675</v>
      </c>
      <c r="D83" s="11">
        <v>295800</v>
      </c>
      <c r="E83" s="8" t="s">
        <v>676</v>
      </c>
      <c r="F83" s="8" t="s">
        <v>677</v>
      </c>
      <c r="G83" s="8" t="s">
        <v>678</v>
      </c>
      <c r="H83" s="8" t="s">
        <v>679</v>
      </c>
      <c r="I83" s="8" t="s">
        <v>680</v>
      </c>
      <c r="J83" s="8" t="s">
        <v>681</v>
      </c>
      <c r="K83" s="8" t="s">
        <v>682</v>
      </c>
    </row>
    <row r="84" spans="1:12" x14ac:dyDescent="0.3">
      <c r="A84" s="9" t="s">
        <v>683</v>
      </c>
      <c r="B84" s="10" t="s">
        <v>684</v>
      </c>
      <c r="C84" s="10" t="s">
        <v>685</v>
      </c>
      <c r="D84" s="11">
        <f>295.8*600</f>
        <v>177480</v>
      </c>
      <c r="E84" s="8" t="s">
        <v>686</v>
      </c>
      <c r="F84" s="8" t="s">
        <v>687</v>
      </c>
      <c r="G84" s="8" t="s">
        <v>688</v>
      </c>
      <c r="H84" s="8" t="s">
        <v>689</v>
      </c>
      <c r="I84" s="8" t="s">
        <v>690</v>
      </c>
      <c r="J84" s="8" t="s">
        <v>691</v>
      </c>
      <c r="K84" s="8" t="s">
        <v>692</v>
      </c>
    </row>
    <row r="85" spans="1:12" x14ac:dyDescent="0.3">
      <c r="A85" s="9" t="s">
        <v>693</v>
      </c>
      <c r="B85" s="10" t="s">
        <v>694</v>
      </c>
      <c r="C85" s="10" t="s">
        <v>685</v>
      </c>
      <c r="D85" s="11">
        <f>418.2*600</f>
        <v>250920</v>
      </c>
      <c r="E85" s="8" t="s">
        <v>695</v>
      </c>
      <c r="F85" s="8" t="s">
        <v>696</v>
      </c>
      <c r="G85" s="8" t="s">
        <v>697</v>
      </c>
      <c r="H85" s="8" t="s">
        <v>698</v>
      </c>
      <c r="I85" s="8" t="s">
        <v>699</v>
      </c>
      <c r="J85" s="8" t="s">
        <v>700</v>
      </c>
      <c r="K85" s="8" t="s">
        <v>701</v>
      </c>
    </row>
    <row r="86" spans="1:12" x14ac:dyDescent="0.3">
      <c r="A86" s="9" t="s">
        <v>702</v>
      </c>
      <c r="B86" s="10" t="s">
        <v>703</v>
      </c>
      <c r="C86" s="10" t="s">
        <v>704</v>
      </c>
      <c r="D86" s="11">
        <f>13911.7238*600</f>
        <v>8347034.2800000003</v>
      </c>
      <c r="E86" s="8" t="s">
        <v>705</v>
      </c>
      <c r="F86" s="8" t="s">
        <v>706</v>
      </c>
      <c r="G86" s="8" t="s">
        <v>707</v>
      </c>
      <c r="H86" s="8" t="s">
        <v>708</v>
      </c>
      <c r="I86" s="8" t="s">
        <v>709</v>
      </c>
      <c r="J86" s="8" t="s">
        <v>710</v>
      </c>
      <c r="K86" s="8" t="s">
        <v>711</v>
      </c>
    </row>
    <row r="87" spans="1:12" x14ac:dyDescent="0.3">
      <c r="A87" s="9" t="s">
        <v>712</v>
      </c>
      <c r="B87" s="10" t="s">
        <v>713</v>
      </c>
      <c r="C87" s="10" t="s">
        <v>627</v>
      </c>
      <c r="D87" s="11">
        <v>158100</v>
      </c>
      <c r="E87" s="8" t="s">
        <v>714</v>
      </c>
      <c r="F87" s="8" t="s">
        <v>715</v>
      </c>
      <c r="G87" s="8" t="s">
        <v>716</v>
      </c>
      <c r="H87" s="8" t="s">
        <v>717</v>
      </c>
      <c r="I87" s="8" t="s">
        <v>718</v>
      </c>
      <c r="J87" s="8" t="s">
        <v>719</v>
      </c>
      <c r="K87" s="8" t="s">
        <v>720</v>
      </c>
    </row>
    <row r="88" spans="1:12" x14ac:dyDescent="0.3">
      <c r="A88" s="9" t="s">
        <v>721</v>
      </c>
      <c r="B88" s="10" t="s">
        <v>722</v>
      </c>
      <c r="C88" s="10" t="s">
        <v>723</v>
      </c>
      <c r="D88" s="11">
        <f>918*600</f>
        <v>550800</v>
      </c>
      <c r="E88" s="8" t="s">
        <v>724</v>
      </c>
      <c r="F88" s="8" t="s">
        <v>725</v>
      </c>
      <c r="G88" s="8" t="s">
        <v>726</v>
      </c>
      <c r="H88" s="8" t="s">
        <v>727</v>
      </c>
      <c r="I88" s="8" t="s">
        <v>728</v>
      </c>
      <c r="J88" s="8" t="s">
        <v>729</v>
      </c>
      <c r="K88" s="8" t="s">
        <v>730</v>
      </c>
    </row>
    <row r="89" spans="1:12" x14ac:dyDescent="0.3">
      <c r="A89" s="9" t="s">
        <v>731</v>
      </c>
      <c r="B89" s="10" t="s">
        <v>732</v>
      </c>
      <c r="C89" s="10" t="s">
        <v>675</v>
      </c>
      <c r="D89" s="11">
        <v>137700</v>
      </c>
      <c r="E89" s="8" t="s">
        <v>733</v>
      </c>
      <c r="F89" s="8" t="s">
        <v>734</v>
      </c>
      <c r="G89" s="8" t="s">
        <v>735</v>
      </c>
      <c r="H89" s="8" t="s">
        <v>736</v>
      </c>
      <c r="I89" s="8" t="s">
        <v>737</v>
      </c>
      <c r="J89" s="8" t="s">
        <v>738</v>
      </c>
      <c r="K89" s="8" t="s">
        <v>739</v>
      </c>
    </row>
    <row r="90" spans="1:12" x14ac:dyDescent="0.3">
      <c r="A90" s="9" t="s">
        <v>740</v>
      </c>
      <c r="B90" s="10" t="s">
        <v>741</v>
      </c>
      <c r="C90" s="10" t="s">
        <v>742</v>
      </c>
      <c r="D90" s="11">
        <f>760.002*600</f>
        <v>456001.19999999995</v>
      </c>
      <c r="E90" s="8" t="s">
        <v>743</v>
      </c>
      <c r="F90" s="8" t="s">
        <v>744</v>
      </c>
      <c r="G90" s="8" t="s">
        <v>745</v>
      </c>
      <c r="H90" s="8" t="s">
        <v>746</v>
      </c>
      <c r="I90" s="8" t="s">
        <v>747</v>
      </c>
      <c r="J90" s="8" t="s">
        <v>748</v>
      </c>
      <c r="K90" s="8" t="s">
        <v>749</v>
      </c>
    </row>
    <row r="91" spans="1:12" x14ac:dyDescent="0.3">
      <c r="A91" s="9" t="s">
        <v>750</v>
      </c>
      <c r="B91" s="10" t="s">
        <v>751</v>
      </c>
      <c r="C91" s="10" t="s">
        <v>752</v>
      </c>
      <c r="D91" s="11">
        <v>18000000.52</v>
      </c>
      <c r="E91" s="8" t="s">
        <v>753</v>
      </c>
      <c r="F91" s="8" t="s">
        <v>754</v>
      </c>
      <c r="H91" s="8" t="s">
        <v>755</v>
      </c>
      <c r="I91" s="8" t="s">
        <v>756</v>
      </c>
      <c r="J91" s="8" t="s">
        <v>757</v>
      </c>
      <c r="K91" s="8" t="s">
        <v>758</v>
      </c>
    </row>
    <row r="92" spans="1:12" x14ac:dyDescent="0.3">
      <c r="A92" s="9" t="s">
        <v>759</v>
      </c>
      <c r="B92" s="10" t="s">
        <v>760</v>
      </c>
      <c r="C92" s="10" t="s">
        <v>761</v>
      </c>
      <c r="D92" s="11">
        <v>635460</v>
      </c>
      <c r="E92" s="8" t="s">
        <v>762</v>
      </c>
      <c r="F92" s="8" t="s">
        <v>763</v>
      </c>
      <c r="G92" s="8" t="s">
        <v>764</v>
      </c>
      <c r="H92" s="8" t="s">
        <v>765</v>
      </c>
      <c r="I92" s="8" t="s">
        <v>766</v>
      </c>
      <c r="J92" s="8" t="s">
        <v>767</v>
      </c>
      <c r="K92" s="8" t="s">
        <v>768</v>
      </c>
    </row>
    <row r="93" spans="1:12" x14ac:dyDescent="0.3">
      <c r="A93" s="9" t="s">
        <v>769</v>
      </c>
      <c r="B93" s="10" t="s">
        <v>770</v>
      </c>
      <c r="C93" s="10" t="s">
        <v>685</v>
      </c>
      <c r="D93" s="11">
        <f>1162.8*600</f>
        <v>697680</v>
      </c>
      <c r="E93" s="8" t="s">
        <v>771</v>
      </c>
      <c r="F93" s="8" t="s">
        <v>772</v>
      </c>
      <c r="G93" s="8" t="s">
        <v>773</v>
      </c>
      <c r="H93" s="8" t="s">
        <v>774</v>
      </c>
      <c r="I93" s="8" t="s">
        <v>775</v>
      </c>
      <c r="J93" s="8" t="s">
        <v>776</v>
      </c>
      <c r="K93" s="8" t="s">
        <v>777</v>
      </c>
    </row>
    <row r="94" spans="1:12" x14ac:dyDescent="0.3">
      <c r="A94" s="9" t="s">
        <v>778</v>
      </c>
      <c r="B94" s="10" t="s">
        <v>779</v>
      </c>
      <c r="C94" s="10" t="s">
        <v>704</v>
      </c>
      <c r="D94" s="11">
        <f>8565.29*600</f>
        <v>5139174.0000000009</v>
      </c>
      <c r="E94" s="8" t="s">
        <v>780</v>
      </c>
      <c r="F94" s="8" t="s">
        <v>781</v>
      </c>
      <c r="H94" s="8" t="s">
        <v>782</v>
      </c>
      <c r="I94" s="8" t="s">
        <v>783</v>
      </c>
      <c r="J94" s="8" t="s">
        <v>784</v>
      </c>
      <c r="K94" s="8" t="s">
        <v>785</v>
      </c>
      <c r="L94" s="12"/>
    </row>
    <row r="95" spans="1:12" x14ac:dyDescent="0.3">
      <c r="A95" s="9" t="s">
        <v>786</v>
      </c>
      <c r="B95" s="10" t="s">
        <v>787</v>
      </c>
      <c r="C95" s="10" t="s">
        <v>704</v>
      </c>
      <c r="D95" s="11">
        <f>1143.4922*600</f>
        <v>686095.32</v>
      </c>
      <c r="E95" s="8" t="s">
        <v>788</v>
      </c>
      <c r="F95" s="8" t="s">
        <v>789</v>
      </c>
      <c r="G95" s="8" t="s">
        <v>790</v>
      </c>
      <c r="H95" s="8" t="s">
        <v>791</v>
      </c>
      <c r="I95" s="8" t="s">
        <v>792</v>
      </c>
      <c r="J95" s="8" t="s">
        <v>793</v>
      </c>
      <c r="K95" s="8" t="s">
        <v>794</v>
      </c>
    </row>
    <row r="96" spans="1:12" x14ac:dyDescent="0.3">
      <c r="A96" s="9" t="s">
        <v>795</v>
      </c>
      <c r="B96" s="10" t="s">
        <v>796</v>
      </c>
      <c r="C96" s="10" t="s">
        <v>1284</v>
      </c>
      <c r="D96" s="11">
        <f>6609.6*600</f>
        <v>3965760</v>
      </c>
    </row>
    <row r="97" spans="1:11" x14ac:dyDescent="0.3">
      <c r="A97" s="9" t="s">
        <v>797</v>
      </c>
      <c r="B97" s="10" t="s">
        <v>798</v>
      </c>
      <c r="C97" s="10" t="s">
        <v>1284</v>
      </c>
      <c r="D97" s="11">
        <v>115000</v>
      </c>
    </row>
    <row r="98" spans="1:11" x14ac:dyDescent="0.3">
      <c r="A98" s="9" t="s">
        <v>799</v>
      </c>
      <c r="B98" s="10" t="s">
        <v>800</v>
      </c>
      <c r="C98" s="10" t="s">
        <v>617</v>
      </c>
      <c r="D98" s="11">
        <v>124912.9911</v>
      </c>
      <c r="E98" s="8" t="s">
        <v>801</v>
      </c>
      <c r="F98" s="8" t="s">
        <v>802</v>
      </c>
      <c r="G98" s="8" t="s">
        <v>803</v>
      </c>
      <c r="H98" s="8" t="s">
        <v>804</v>
      </c>
      <c r="I98" s="8" t="s">
        <v>805</v>
      </c>
      <c r="J98" s="8" t="s">
        <v>806</v>
      </c>
      <c r="K98" s="8" t="s">
        <v>807</v>
      </c>
    </row>
    <row r="99" spans="1:11" x14ac:dyDescent="0.3">
      <c r="A99" s="9" t="s">
        <v>808</v>
      </c>
      <c r="B99" s="10" t="s">
        <v>798</v>
      </c>
      <c r="C99" s="10" t="s">
        <v>809</v>
      </c>
      <c r="D99" s="11">
        <v>108765.89</v>
      </c>
      <c r="E99" s="8" t="s">
        <v>810</v>
      </c>
      <c r="F99" s="8" t="s">
        <v>811</v>
      </c>
      <c r="G99" s="8" t="s">
        <v>812</v>
      </c>
      <c r="H99" s="8" t="s">
        <v>813</v>
      </c>
      <c r="I99" s="8" t="s">
        <v>814</v>
      </c>
      <c r="J99" s="8" t="s">
        <v>815</v>
      </c>
      <c r="K99" s="8" t="s">
        <v>816</v>
      </c>
    </row>
    <row r="100" spans="1:11" x14ac:dyDescent="0.3">
      <c r="A100" s="9" t="s">
        <v>817</v>
      </c>
      <c r="B100" s="10" t="s">
        <v>818</v>
      </c>
      <c r="C100" s="10" t="s">
        <v>819</v>
      </c>
      <c r="D100" s="11">
        <v>5999999.9850000003</v>
      </c>
      <c r="E100" s="8" t="s">
        <v>820</v>
      </c>
      <c r="F100" s="8" t="s">
        <v>821</v>
      </c>
      <c r="G100" s="8" t="s">
        <v>822</v>
      </c>
      <c r="H100" s="8" t="s">
        <v>823</v>
      </c>
      <c r="I100" s="8" t="s">
        <v>824</v>
      </c>
      <c r="J100" s="8" t="s">
        <v>825</v>
      </c>
      <c r="K100" s="8" t="s">
        <v>826</v>
      </c>
    </row>
    <row r="101" spans="1:11" x14ac:dyDescent="0.3">
      <c r="A101" s="9" t="s">
        <v>827</v>
      </c>
      <c r="B101" s="10" t="s">
        <v>828</v>
      </c>
      <c r="C101" s="10" t="s">
        <v>829</v>
      </c>
      <c r="D101" s="11">
        <v>2034000</v>
      </c>
      <c r="E101" s="8" t="s">
        <v>830</v>
      </c>
      <c r="F101" s="8" t="s">
        <v>831</v>
      </c>
      <c r="G101" s="8" t="s">
        <v>832</v>
      </c>
      <c r="H101" s="8" t="s">
        <v>833</v>
      </c>
      <c r="I101" s="8" t="s">
        <v>834</v>
      </c>
      <c r="J101" s="8" t="s">
        <v>835</v>
      </c>
      <c r="K101" s="8" t="s">
        <v>836</v>
      </c>
    </row>
    <row r="102" spans="1:11" x14ac:dyDescent="0.3">
      <c r="A102" s="9" t="s">
        <v>837</v>
      </c>
      <c r="B102" s="10" t="s">
        <v>838</v>
      </c>
      <c r="C102" s="10" t="s">
        <v>839</v>
      </c>
      <c r="D102" s="11">
        <v>2538252.0010000002</v>
      </c>
      <c r="E102" s="8" t="s">
        <v>840</v>
      </c>
      <c r="F102" s="8" t="s">
        <v>841</v>
      </c>
      <c r="G102" s="8" t="s">
        <v>842</v>
      </c>
      <c r="H102" s="8" t="s">
        <v>843</v>
      </c>
      <c r="I102" s="8" t="s">
        <v>844</v>
      </c>
      <c r="J102" s="8" t="s">
        <v>845</v>
      </c>
      <c r="K102" s="8" t="s">
        <v>846</v>
      </c>
    </row>
    <row r="103" spans="1:11" x14ac:dyDescent="0.3">
      <c r="A103" s="9" t="s">
        <v>847</v>
      </c>
      <c r="B103" s="10" t="s">
        <v>848</v>
      </c>
      <c r="C103" s="10" t="s">
        <v>849</v>
      </c>
      <c r="D103" s="11">
        <v>1596000</v>
      </c>
      <c r="E103" s="8" t="s">
        <v>850</v>
      </c>
      <c r="F103" s="8" t="s">
        <v>851</v>
      </c>
      <c r="G103" s="8" t="s">
        <v>852</v>
      </c>
      <c r="H103" s="8" t="s">
        <v>853</v>
      </c>
      <c r="I103" s="8" t="s">
        <v>854</v>
      </c>
      <c r="J103" s="8" t="s">
        <v>855</v>
      </c>
      <c r="K103" s="8" t="s">
        <v>856</v>
      </c>
    </row>
    <row r="104" spans="1:11" x14ac:dyDescent="0.3">
      <c r="A104" s="9" t="s">
        <v>857</v>
      </c>
      <c r="B104" s="10" t="s">
        <v>858</v>
      </c>
      <c r="C104" s="10" t="s">
        <v>859</v>
      </c>
      <c r="D104" s="11">
        <v>3000000.0038000001</v>
      </c>
      <c r="E104" s="8" t="s">
        <v>860</v>
      </c>
      <c r="F104" s="8" t="s">
        <v>861</v>
      </c>
      <c r="G104" s="8" t="s">
        <v>862</v>
      </c>
      <c r="H104" s="8" t="s">
        <v>863</v>
      </c>
      <c r="I104" s="8" t="s">
        <v>864</v>
      </c>
      <c r="J104" s="8" t="s">
        <v>865</v>
      </c>
      <c r="K104" s="8" t="s">
        <v>866</v>
      </c>
    </row>
    <row r="105" spans="1:11" x14ac:dyDescent="0.3">
      <c r="A105" s="9" t="s">
        <v>867</v>
      </c>
      <c r="B105" s="10" t="s">
        <v>868</v>
      </c>
      <c r="C105" s="10" t="s">
        <v>869</v>
      </c>
      <c r="D105" s="11">
        <v>1185000.0267</v>
      </c>
      <c r="E105" s="8" t="s">
        <v>870</v>
      </c>
      <c r="F105" s="8" t="s">
        <v>871</v>
      </c>
      <c r="G105" s="8" t="s">
        <v>872</v>
      </c>
      <c r="H105" s="8" t="s">
        <v>873</v>
      </c>
      <c r="I105" s="8" t="s">
        <v>874</v>
      </c>
      <c r="J105" s="8" t="s">
        <v>875</v>
      </c>
      <c r="K105" s="8" t="s">
        <v>876</v>
      </c>
    </row>
    <row r="106" spans="1:11" x14ac:dyDescent="0.3">
      <c r="A106" s="9" t="s">
        <v>877</v>
      </c>
      <c r="B106" s="10" t="s">
        <v>878</v>
      </c>
      <c r="C106" s="10" t="s">
        <v>879</v>
      </c>
      <c r="D106" s="11">
        <v>339998.64</v>
      </c>
      <c r="E106" s="8" t="s">
        <v>880</v>
      </c>
      <c r="F106" s="8" t="s">
        <v>881</v>
      </c>
      <c r="G106" s="8" t="s">
        <v>882</v>
      </c>
      <c r="H106" s="8" t="s">
        <v>883</v>
      </c>
      <c r="I106" s="8" t="s">
        <v>884</v>
      </c>
      <c r="J106" s="8" t="s">
        <v>885</v>
      </c>
      <c r="K106" s="8" t="s">
        <v>886</v>
      </c>
    </row>
    <row r="107" spans="1:11" x14ac:dyDescent="0.3">
      <c r="A107" s="9" t="s">
        <v>887</v>
      </c>
      <c r="B107" s="10" t="s">
        <v>888</v>
      </c>
      <c r="C107" s="10" t="s">
        <v>889</v>
      </c>
      <c r="D107" s="11">
        <f>6609.6*600</f>
        <v>3965760</v>
      </c>
      <c r="E107" s="8" t="s">
        <v>890</v>
      </c>
      <c r="F107" s="8" t="s">
        <v>891</v>
      </c>
      <c r="H107" s="8" t="s">
        <v>892</v>
      </c>
      <c r="I107" s="8" t="s">
        <v>893</v>
      </c>
      <c r="J107" s="8" t="s">
        <v>894</v>
      </c>
      <c r="K107" s="8" t="s">
        <v>895</v>
      </c>
    </row>
    <row r="108" spans="1:11" x14ac:dyDescent="0.3">
      <c r="A108" s="9" t="s">
        <v>896</v>
      </c>
      <c r="B108" s="10" t="s">
        <v>897</v>
      </c>
      <c r="C108" s="10" t="s">
        <v>761</v>
      </c>
      <c r="D108" s="11">
        <v>181560</v>
      </c>
      <c r="E108" s="8" t="s">
        <v>898</v>
      </c>
      <c r="F108" s="8" t="s">
        <v>899</v>
      </c>
      <c r="G108" s="8" t="s">
        <v>900</v>
      </c>
      <c r="H108" s="8" t="s">
        <v>901</v>
      </c>
      <c r="I108" s="8" t="s">
        <v>902</v>
      </c>
      <c r="J108" s="8" t="s">
        <v>903</v>
      </c>
      <c r="K108" s="8" t="s">
        <v>904</v>
      </c>
    </row>
    <row r="109" spans="1:11" x14ac:dyDescent="0.3">
      <c r="A109" s="9" t="s">
        <v>905</v>
      </c>
      <c r="B109" s="10" t="s">
        <v>906</v>
      </c>
      <c r="C109" s="10" t="s">
        <v>1284</v>
      </c>
      <c r="D109" s="11">
        <f>663*600</f>
        <v>397800</v>
      </c>
    </row>
    <row r="110" spans="1:11" x14ac:dyDescent="0.3">
      <c r="A110" s="9" t="s">
        <v>907</v>
      </c>
      <c r="B110" s="10" t="s">
        <v>908</v>
      </c>
      <c r="C110" s="10" t="s">
        <v>685</v>
      </c>
      <c r="D110" s="11">
        <v>129030</v>
      </c>
    </row>
    <row r="111" spans="1:11" x14ac:dyDescent="0.3">
      <c r="A111" s="9" t="s">
        <v>909</v>
      </c>
      <c r="B111" s="10" t="s">
        <v>910</v>
      </c>
      <c r="C111" s="10" t="s">
        <v>911</v>
      </c>
      <c r="D111" s="11">
        <f>459*600</f>
        <v>275400</v>
      </c>
      <c r="E111" s="8" t="s">
        <v>912</v>
      </c>
      <c r="F111" s="8" t="s">
        <v>913</v>
      </c>
      <c r="G111" s="8" t="s">
        <v>914</v>
      </c>
      <c r="H111" s="8" t="s">
        <v>915</v>
      </c>
      <c r="I111" s="8" t="s">
        <v>916</v>
      </c>
      <c r="J111" s="8" t="s">
        <v>917</v>
      </c>
      <c r="K111" s="8" t="s">
        <v>918</v>
      </c>
    </row>
    <row r="112" spans="1:11" x14ac:dyDescent="0.3">
      <c r="A112" s="9" t="s">
        <v>919</v>
      </c>
      <c r="B112" s="10" t="s">
        <v>920</v>
      </c>
      <c r="C112" s="10" t="s">
        <v>921</v>
      </c>
      <c r="D112" s="11">
        <f>663*600</f>
        <v>397800</v>
      </c>
      <c r="E112" s="8" t="s">
        <v>922</v>
      </c>
      <c r="F112" s="8" t="s">
        <v>923</v>
      </c>
      <c r="G112" s="8" t="s">
        <v>924</v>
      </c>
      <c r="H112" s="8" t="s">
        <v>925</v>
      </c>
      <c r="I112" s="8" t="s">
        <v>926</v>
      </c>
      <c r="J112" s="8" t="s">
        <v>927</v>
      </c>
      <c r="K112" s="8" t="s">
        <v>928</v>
      </c>
    </row>
    <row r="113" spans="1:12" x14ac:dyDescent="0.3">
      <c r="A113" s="9" t="s">
        <v>929</v>
      </c>
      <c r="B113" s="10" t="s">
        <v>930</v>
      </c>
      <c r="C113" s="10" t="s">
        <v>931</v>
      </c>
      <c r="D113" s="11">
        <f>1275*600</f>
        <v>765000</v>
      </c>
      <c r="E113" s="8" t="s">
        <v>932</v>
      </c>
      <c r="F113" s="8" t="s">
        <v>933</v>
      </c>
      <c r="G113" s="8" t="s">
        <v>934</v>
      </c>
      <c r="H113" s="8" t="s">
        <v>935</v>
      </c>
      <c r="I113" s="8" t="s">
        <v>936</v>
      </c>
      <c r="J113" s="8" t="s">
        <v>937</v>
      </c>
      <c r="K113" s="8" t="s">
        <v>938</v>
      </c>
    </row>
    <row r="114" spans="1:12" x14ac:dyDescent="0.3">
      <c r="A114" s="9" t="s">
        <v>939</v>
      </c>
      <c r="B114" s="10" t="s">
        <v>940</v>
      </c>
      <c r="C114" s="10" t="s">
        <v>761</v>
      </c>
      <c r="D114" s="11">
        <v>94860</v>
      </c>
      <c r="E114" s="8" t="s">
        <v>941</v>
      </c>
      <c r="F114" s="8" t="s">
        <v>942</v>
      </c>
      <c r="G114" s="8" t="s">
        <v>943</v>
      </c>
      <c r="H114" s="8" t="s">
        <v>944</v>
      </c>
      <c r="I114" s="8" t="s">
        <v>945</v>
      </c>
      <c r="J114" s="8" t="s">
        <v>946</v>
      </c>
      <c r="K114" s="8" t="s">
        <v>947</v>
      </c>
    </row>
    <row r="115" spans="1:12" x14ac:dyDescent="0.3">
      <c r="A115" s="9" t="s">
        <v>948</v>
      </c>
      <c r="B115" s="10" t="s">
        <v>949</v>
      </c>
      <c r="C115" s="10" t="s">
        <v>950</v>
      </c>
      <c r="D115" s="11">
        <v>1716000.0002299999</v>
      </c>
      <c r="E115" s="8" t="s">
        <v>951</v>
      </c>
      <c r="F115" s="8" t="s">
        <v>952</v>
      </c>
      <c r="G115" s="8" t="s">
        <v>953</v>
      </c>
      <c r="H115" s="8" t="s">
        <v>954</v>
      </c>
      <c r="I115" s="8" t="s">
        <v>955</v>
      </c>
      <c r="J115" s="8" t="s">
        <v>956</v>
      </c>
      <c r="K115" s="8" t="s">
        <v>957</v>
      </c>
    </row>
    <row r="116" spans="1:12" x14ac:dyDescent="0.3">
      <c r="A116" s="9" t="s">
        <v>958</v>
      </c>
      <c r="B116" s="10" t="s">
        <v>959</v>
      </c>
      <c r="C116" s="10" t="s">
        <v>960</v>
      </c>
      <c r="D116" s="11">
        <v>2144740</v>
      </c>
      <c r="E116" s="8" t="s">
        <v>961</v>
      </c>
      <c r="F116" s="8" t="s">
        <v>962</v>
      </c>
      <c r="G116" s="8" t="s">
        <v>963</v>
      </c>
      <c r="H116" s="8" t="s">
        <v>964</v>
      </c>
      <c r="I116" s="8" t="s">
        <v>965</v>
      </c>
      <c r="J116" s="8" t="s">
        <v>966</v>
      </c>
      <c r="K116" s="8" t="s">
        <v>967</v>
      </c>
    </row>
    <row r="117" spans="1:12" x14ac:dyDescent="0.3">
      <c r="A117" s="9" t="s">
        <v>968</v>
      </c>
      <c r="B117" s="10" t="s">
        <v>969</v>
      </c>
      <c r="C117" s="10" t="s">
        <v>970</v>
      </c>
      <c r="D117" s="11">
        <v>2490352</v>
      </c>
      <c r="E117" s="8" t="s">
        <v>971</v>
      </c>
      <c r="F117" s="8" t="s">
        <v>972</v>
      </c>
      <c r="G117" s="8" t="s">
        <v>973</v>
      </c>
      <c r="H117" s="8" t="s">
        <v>974</v>
      </c>
      <c r="I117" s="8" t="s">
        <v>975</v>
      </c>
      <c r="J117" s="8" t="s">
        <v>976</v>
      </c>
      <c r="K117" s="8" t="s">
        <v>977</v>
      </c>
      <c r="L117" s="12"/>
    </row>
    <row r="118" spans="1:12" x14ac:dyDescent="0.3">
      <c r="A118" s="9" t="s">
        <v>978</v>
      </c>
      <c r="B118" s="10" t="s">
        <v>979</v>
      </c>
      <c r="C118" s="10" t="s">
        <v>980</v>
      </c>
      <c r="D118" s="11">
        <v>2486000</v>
      </c>
      <c r="E118" s="8" t="s">
        <v>981</v>
      </c>
      <c r="F118" s="8" t="s">
        <v>982</v>
      </c>
      <c r="G118" s="8" t="s">
        <v>983</v>
      </c>
      <c r="H118" s="8" t="s">
        <v>984</v>
      </c>
      <c r="I118" s="8" t="s">
        <v>985</v>
      </c>
      <c r="J118" s="8" t="s">
        <v>986</v>
      </c>
      <c r="K118" s="8" t="s">
        <v>987</v>
      </c>
    </row>
    <row r="119" spans="1:12" x14ac:dyDescent="0.3">
      <c r="A119" s="9" t="s">
        <v>988</v>
      </c>
      <c r="B119" s="10" t="s">
        <v>989</v>
      </c>
      <c r="C119" s="10" t="s">
        <v>990</v>
      </c>
      <c r="D119" s="11">
        <v>2375999.9997100001</v>
      </c>
      <c r="E119" s="8" t="s">
        <v>991</v>
      </c>
      <c r="F119" s="8" t="s">
        <v>992</v>
      </c>
      <c r="G119" s="8" t="s">
        <v>993</v>
      </c>
      <c r="H119" s="8" t="s">
        <v>994</v>
      </c>
      <c r="I119" s="8" t="s">
        <v>995</v>
      </c>
      <c r="J119" s="8" t="s">
        <v>996</v>
      </c>
      <c r="K119" s="8" t="s">
        <v>997</v>
      </c>
    </row>
    <row r="120" spans="1:12" x14ac:dyDescent="0.3">
      <c r="A120" s="9" t="s">
        <v>998</v>
      </c>
      <c r="B120" s="10" t="s">
        <v>999</v>
      </c>
      <c r="C120" s="10" t="s">
        <v>1000</v>
      </c>
      <c r="D120" s="11">
        <v>6839999.9941999996</v>
      </c>
      <c r="E120" s="8" t="s">
        <v>1001</v>
      </c>
      <c r="F120" s="8" t="s">
        <v>1002</v>
      </c>
      <c r="G120" s="8" t="s">
        <v>1003</v>
      </c>
      <c r="H120" s="8" t="s">
        <v>1004</v>
      </c>
      <c r="I120" s="8" t="s">
        <v>1005</v>
      </c>
      <c r="J120" s="8" t="s">
        <v>1006</v>
      </c>
      <c r="K120" s="8" t="s">
        <v>1007</v>
      </c>
    </row>
    <row r="121" spans="1:12" x14ac:dyDescent="0.3">
      <c r="A121" s="9" t="s">
        <v>1008</v>
      </c>
      <c r="B121" s="10" t="s">
        <v>1009</v>
      </c>
      <c r="C121" s="10" t="s">
        <v>911</v>
      </c>
      <c r="D121" s="11">
        <f>1621.8*600</f>
        <v>973080</v>
      </c>
      <c r="E121" s="8" t="s">
        <v>1010</v>
      </c>
      <c r="F121" s="8" t="s">
        <v>1011</v>
      </c>
      <c r="G121" s="8" t="s">
        <v>1012</v>
      </c>
      <c r="H121" s="8" t="s">
        <v>1013</v>
      </c>
      <c r="I121" s="8" t="s">
        <v>1014</v>
      </c>
      <c r="J121" s="8" t="s">
        <v>1015</v>
      </c>
      <c r="K121" s="8" t="s">
        <v>1016</v>
      </c>
    </row>
    <row r="122" spans="1:12" x14ac:dyDescent="0.3">
      <c r="A122" s="9" t="s">
        <v>1017</v>
      </c>
      <c r="B122" s="10" t="s">
        <v>1018</v>
      </c>
      <c r="C122" s="10" t="s">
        <v>1284</v>
      </c>
      <c r="D122" s="11">
        <v>130000</v>
      </c>
    </row>
    <row r="123" spans="1:12" x14ac:dyDescent="0.3">
      <c r="A123" s="9" t="s">
        <v>1019</v>
      </c>
      <c r="B123" s="10" t="s">
        <v>1020</v>
      </c>
      <c r="C123" s="10" t="s">
        <v>1021</v>
      </c>
      <c r="D123" s="11">
        <v>194360</v>
      </c>
      <c r="E123" s="8" t="s">
        <v>1022</v>
      </c>
      <c r="F123" s="8" t="s">
        <v>1023</v>
      </c>
      <c r="G123" s="8" t="s">
        <v>1024</v>
      </c>
      <c r="H123" s="8" t="s">
        <v>1025</v>
      </c>
      <c r="I123" s="8" t="s">
        <v>1026</v>
      </c>
      <c r="J123" s="8" t="s">
        <v>1027</v>
      </c>
      <c r="K123" s="8" t="s">
        <v>1028</v>
      </c>
    </row>
    <row r="124" spans="1:12" x14ac:dyDescent="0.3">
      <c r="A124" s="9" t="s">
        <v>1029</v>
      </c>
      <c r="B124" s="10" t="s">
        <v>1030</v>
      </c>
      <c r="C124" s="10" t="s">
        <v>617</v>
      </c>
      <c r="D124" s="11">
        <v>122946.26</v>
      </c>
      <c r="E124" s="8" t="s">
        <v>1031</v>
      </c>
      <c r="F124" s="8" t="s">
        <v>1032</v>
      </c>
      <c r="G124" s="8" t="s">
        <v>1033</v>
      </c>
      <c r="H124" s="8" t="s">
        <v>1034</v>
      </c>
      <c r="I124" s="8" t="s">
        <v>1035</v>
      </c>
      <c r="J124" s="8" t="s">
        <v>1036</v>
      </c>
      <c r="K124" s="8" t="s">
        <v>1037</v>
      </c>
    </row>
    <row r="125" spans="1:12" x14ac:dyDescent="0.3">
      <c r="A125" s="9" t="s">
        <v>1038</v>
      </c>
      <c r="B125" s="10" t="s">
        <v>1039</v>
      </c>
      <c r="C125" s="10" t="s">
        <v>1040</v>
      </c>
      <c r="D125" s="11">
        <f>469.2*600</f>
        <v>281520</v>
      </c>
      <c r="E125" s="8" t="s">
        <v>1041</v>
      </c>
      <c r="F125" s="8" t="s">
        <v>1042</v>
      </c>
      <c r="G125" s="8" t="s">
        <v>1043</v>
      </c>
      <c r="H125" s="8" t="s">
        <v>1044</v>
      </c>
      <c r="I125" s="8" t="s">
        <v>1045</v>
      </c>
      <c r="J125" s="8" t="s">
        <v>1046</v>
      </c>
      <c r="K125" s="8" t="s">
        <v>1047</v>
      </c>
    </row>
    <row r="126" spans="1:12" x14ac:dyDescent="0.3">
      <c r="A126" s="9" t="s">
        <v>1048</v>
      </c>
      <c r="B126" s="10" t="s">
        <v>1049</v>
      </c>
      <c r="C126" s="10" t="s">
        <v>685</v>
      </c>
      <c r="D126" s="11">
        <f>397.8*600</f>
        <v>238680</v>
      </c>
      <c r="E126" s="8" t="s">
        <v>1050</v>
      </c>
      <c r="F126" s="8" t="s">
        <v>1051</v>
      </c>
      <c r="G126" s="8" t="s">
        <v>1052</v>
      </c>
      <c r="H126" s="8" t="s">
        <v>1053</v>
      </c>
      <c r="I126" s="8" t="s">
        <v>1054</v>
      </c>
      <c r="J126" s="8" t="s">
        <v>1055</v>
      </c>
      <c r="K126" s="8" t="s">
        <v>1056</v>
      </c>
    </row>
    <row r="127" spans="1:12" x14ac:dyDescent="0.3">
      <c r="A127" s="9" t="s">
        <v>1057</v>
      </c>
      <c r="B127" s="10" t="s">
        <v>1058</v>
      </c>
      <c r="C127" s="10" t="s">
        <v>1059</v>
      </c>
      <c r="D127" s="11">
        <f>2040*600</f>
        <v>1224000</v>
      </c>
      <c r="E127" s="8" t="s">
        <v>1060</v>
      </c>
      <c r="F127" s="8" t="s">
        <v>1061</v>
      </c>
      <c r="G127" s="8" t="s">
        <v>1062</v>
      </c>
      <c r="H127" s="8" t="s">
        <v>1063</v>
      </c>
      <c r="I127" s="8" t="s">
        <v>1064</v>
      </c>
      <c r="J127" s="8" t="s">
        <v>1065</v>
      </c>
      <c r="K127" s="8" t="s">
        <v>1066</v>
      </c>
    </row>
    <row r="128" spans="1:12" x14ac:dyDescent="0.3">
      <c r="A128" s="9" t="s">
        <v>1067</v>
      </c>
      <c r="B128" s="10" t="s">
        <v>1068</v>
      </c>
      <c r="C128" s="10" t="s">
        <v>1069</v>
      </c>
      <c r="D128" s="11">
        <v>125001</v>
      </c>
      <c r="E128" s="8" t="s">
        <v>1070</v>
      </c>
      <c r="F128" s="8" t="s">
        <v>1071</v>
      </c>
      <c r="G128" s="8" t="s">
        <v>1072</v>
      </c>
      <c r="H128" s="8" t="s">
        <v>1073</v>
      </c>
      <c r="I128" s="8" t="s">
        <v>1074</v>
      </c>
      <c r="J128" s="8" t="s">
        <v>1075</v>
      </c>
      <c r="K128" s="8" t="s">
        <v>1076</v>
      </c>
    </row>
    <row r="129" spans="1:11" x14ac:dyDescent="0.3">
      <c r="A129" s="9" t="s">
        <v>1077</v>
      </c>
      <c r="B129" s="10" t="s">
        <v>1078</v>
      </c>
      <c r="C129" s="10" t="s">
        <v>879</v>
      </c>
      <c r="D129" s="11">
        <v>225000.00072000001</v>
      </c>
      <c r="E129" s="8" t="s">
        <v>1079</v>
      </c>
      <c r="F129" s="8" t="s">
        <v>1080</v>
      </c>
      <c r="G129" s="8" t="s">
        <v>1081</v>
      </c>
      <c r="H129" s="8" t="s">
        <v>1082</v>
      </c>
      <c r="I129" s="8" t="s">
        <v>1083</v>
      </c>
      <c r="J129" s="8" t="s">
        <v>1084</v>
      </c>
      <c r="K129" s="8" t="s">
        <v>1085</v>
      </c>
    </row>
    <row r="130" spans="1:11" x14ac:dyDescent="0.3">
      <c r="A130" s="9" t="s">
        <v>1086</v>
      </c>
      <c r="B130" s="10" t="s">
        <v>1087</v>
      </c>
      <c r="C130" s="10" t="s">
        <v>1088</v>
      </c>
      <c r="D130" s="11">
        <v>181560</v>
      </c>
      <c r="E130" s="8" t="s">
        <v>1089</v>
      </c>
      <c r="F130" s="8" t="s">
        <v>1090</v>
      </c>
      <c r="G130" s="8" t="s">
        <v>1091</v>
      </c>
      <c r="H130" s="8" t="s">
        <v>1092</v>
      </c>
      <c r="I130" s="8" t="s">
        <v>1093</v>
      </c>
      <c r="J130" s="8" t="s">
        <v>1094</v>
      </c>
      <c r="K130" s="8" t="s">
        <v>1095</v>
      </c>
    </row>
    <row r="131" spans="1:11" x14ac:dyDescent="0.3">
      <c r="A131" s="9" t="s">
        <v>1096</v>
      </c>
      <c r="B131" s="10" t="s">
        <v>1097</v>
      </c>
      <c r="C131" s="10" t="s">
        <v>1098</v>
      </c>
      <c r="D131" s="11">
        <v>109999.999944</v>
      </c>
    </row>
    <row r="132" spans="1:11" x14ac:dyDescent="0.3">
      <c r="A132" s="9" t="s">
        <v>1099</v>
      </c>
      <c r="B132" s="10" t="s">
        <v>1100</v>
      </c>
      <c r="C132" s="10" t="s">
        <v>1101</v>
      </c>
      <c r="D132" s="11">
        <f>400.0032*600</f>
        <v>240001.91999999998</v>
      </c>
      <c r="E132" s="8" t="s">
        <v>1102</v>
      </c>
      <c r="F132" s="8" t="s">
        <v>1103</v>
      </c>
      <c r="G132" s="8" t="s">
        <v>1104</v>
      </c>
      <c r="H132" s="8" t="s">
        <v>1105</v>
      </c>
      <c r="I132" s="8" t="s">
        <v>1106</v>
      </c>
      <c r="J132" s="8" t="s">
        <v>1107</v>
      </c>
      <c r="K132" s="8" t="s">
        <v>1108</v>
      </c>
    </row>
    <row r="133" spans="1:11" x14ac:dyDescent="0.3">
      <c r="A133" s="9" t="s">
        <v>1109</v>
      </c>
      <c r="B133" s="10" t="s">
        <v>1110</v>
      </c>
      <c r="C133" s="10" t="s">
        <v>1111</v>
      </c>
      <c r="D133" s="11">
        <v>382500</v>
      </c>
      <c r="E133" s="8" t="s">
        <v>1112</v>
      </c>
      <c r="F133" s="8" t="s">
        <v>1113</v>
      </c>
      <c r="G133" s="8" t="s">
        <v>1114</v>
      </c>
      <c r="H133" s="8" t="s">
        <v>1115</v>
      </c>
      <c r="I133" s="8" t="s">
        <v>1116</v>
      </c>
      <c r="J133" s="8" t="s">
        <v>1117</v>
      </c>
      <c r="K133" s="8" t="s">
        <v>1118</v>
      </c>
    </row>
    <row r="134" spans="1:11" x14ac:dyDescent="0.3">
      <c r="A134" s="9" t="s">
        <v>1119</v>
      </c>
      <c r="B134" s="10" t="s">
        <v>1120</v>
      </c>
      <c r="C134" s="10" t="s">
        <v>1284</v>
      </c>
      <c r="D134" s="11">
        <f>2040*600</f>
        <v>1224000</v>
      </c>
    </row>
    <row r="135" spans="1:11" x14ac:dyDescent="0.3">
      <c r="A135" s="9" t="s">
        <v>1121</v>
      </c>
      <c r="B135" s="10" t="s">
        <v>1122</v>
      </c>
      <c r="C135" s="10" t="s">
        <v>1123</v>
      </c>
      <c r="D135" s="11">
        <f>1499.9814*600</f>
        <v>899988.84</v>
      </c>
      <c r="E135" s="8" t="s">
        <v>1124</v>
      </c>
      <c r="F135" s="8" t="s">
        <v>1125</v>
      </c>
      <c r="G135" s="8" t="s">
        <v>1126</v>
      </c>
      <c r="H135" s="8" t="s">
        <v>1127</v>
      </c>
      <c r="I135" s="8" t="s">
        <v>1128</v>
      </c>
      <c r="J135" s="8" t="s">
        <v>1129</v>
      </c>
      <c r="K135" s="8" t="s">
        <v>1130</v>
      </c>
    </row>
    <row r="136" spans="1:11" x14ac:dyDescent="0.3">
      <c r="A136" s="9" t="s">
        <v>1131</v>
      </c>
      <c r="B136" s="10" t="s">
        <v>1132</v>
      </c>
      <c r="C136" s="10" t="s">
        <v>911</v>
      </c>
      <c r="D136" s="11">
        <f>484.5*600</f>
        <v>290700</v>
      </c>
      <c r="E136" s="8" t="s">
        <v>1133</v>
      </c>
      <c r="F136" s="8" t="s">
        <v>1134</v>
      </c>
      <c r="G136" s="8" t="s">
        <v>1135</v>
      </c>
      <c r="H136" s="8" t="s">
        <v>1136</v>
      </c>
      <c r="I136" s="8" t="s">
        <v>1137</v>
      </c>
      <c r="J136" s="8" t="s">
        <v>1138</v>
      </c>
      <c r="K136" s="8" t="s">
        <v>1139</v>
      </c>
    </row>
    <row r="137" spans="1:11" x14ac:dyDescent="0.3">
      <c r="A137" s="9" t="s">
        <v>1140</v>
      </c>
      <c r="B137" s="10" t="s">
        <v>1141</v>
      </c>
      <c r="C137" s="10" t="s">
        <v>1101</v>
      </c>
      <c r="D137" s="11">
        <f>685.0014*600</f>
        <v>411000.83999999997</v>
      </c>
      <c r="E137" s="8" t="s">
        <v>1142</v>
      </c>
      <c r="F137" s="8" t="s">
        <v>1143</v>
      </c>
      <c r="G137" s="8" t="s">
        <v>1144</v>
      </c>
      <c r="H137" s="8" t="s">
        <v>1145</v>
      </c>
      <c r="I137" s="8" t="s">
        <v>1146</v>
      </c>
      <c r="J137" s="8" t="s">
        <v>1147</v>
      </c>
      <c r="K137" s="8" t="s">
        <v>1148</v>
      </c>
    </row>
    <row r="138" spans="1:11" x14ac:dyDescent="0.3">
      <c r="A138" s="9" t="s">
        <v>1149</v>
      </c>
      <c r="B138" s="10" t="s">
        <v>1150</v>
      </c>
      <c r="C138" s="10" t="s">
        <v>675</v>
      </c>
      <c r="D138" s="11">
        <v>81600</v>
      </c>
      <c r="E138" s="8" t="s">
        <v>1151</v>
      </c>
      <c r="F138" s="8" t="s">
        <v>1152</v>
      </c>
      <c r="G138" s="8" t="s">
        <v>1153</v>
      </c>
      <c r="H138" s="8" t="s">
        <v>1154</v>
      </c>
      <c r="I138" s="8" t="s">
        <v>1155</v>
      </c>
      <c r="J138" s="8" t="s">
        <v>1156</v>
      </c>
      <c r="K138" s="8" t="s">
        <v>1157</v>
      </c>
    </row>
    <row r="139" spans="1:11" x14ac:dyDescent="0.3">
      <c r="A139" s="9" t="s">
        <v>1158</v>
      </c>
      <c r="B139" s="10" t="s">
        <v>1159</v>
      </c>
      <c r="C139" s="10" t="s">
        <v>1059</v>
      </c>
      <c r="D139" s="11">
        <f>346.8*600</f>
        <v>208080</v>
      </c>
      <c r="E139" s="8" t="s">
        <v>1160</v>
      </c>
      <c r="F139" s="8" t="s">
        <v>1161</v>
      </c>
      <c r="G139" s="8" t="s">
        <v>1162</v>
      </c>
      <c r="H139" s="8" t="s">
        <v>1163</v>
      </c>
      <c r="I139" s="8" t="s">
        <v>1164</v>
      </c>
      <c r="J139" s="8" t="s">
        <v>1165</v>
      </c>
      <c r="K139" s="8" t="s">
        <v>1166</v>
      </c>
    </row>
    <row r="140" spans="1:11" x14ac:dyDescent="0.3">
      <c r="A140" s="9" t="s">
        <v>1167</v>
      </c>
      <c r="B140" s="10" t="s">
        <v>1168</v>
      </c>
      <c r="C140" s="10" t="s">
        <v>1088</v>
      </c>
      <c r="D140" s="11">
        <v>238680</v>
      </c>
      <c r="E140" s="8" t="s">
        <v>1169</v>
      </c>
      <c r="F140" s="8" t="s">
        <v>1170</v>
      </c>
      <c r="G140" s="8" t="s">
        <v>1171</v>
      </c>
      <c r="H140" s="8" t="s">
        <v>1172</v>
      </c>
      <c r="I140" s="8" t="s">
        <v>1173</v>
      </c>
      <c r="J140" s="8" t="s">
        <v>1174</v>
      </c>
      <c r="K140" s="8" t="s">
        <v>1175</v>
      </c>
    </row>
    <row r="141" spans="1:11" x14ac:dyDescent="0.3">
      <c r="A141" s="9" t="s">
        <v>1176</v>
      </c>
      <c r="B141" s="10" t="s">
        <v>1177</v>
      </c>
      <c r="C141" s="10" t="s">
        <v>685</v>
      </c>
      <c r="D141" s="11">
        <f>332.52*600</f>
        <v>199512</v>
      </c>
      <c r="E141" s="8" t="s">
        <v>1178</v>
      </c>
      <c r="F141" s="8" t="s">
        <v>1179</v>
      </c>
      <c r="G141" s="8" t="s">
        <v>1180</v>
      </c>
      <c r="H141" s="8" t="s">
        <v>1181</v>
      </c>
      <c r="I141" s="8" t="s">
        <v>1182</v>
      </c>
      <c r="J141" s="8" t="s">
        <v>1183</v>
      </c>
      <c r="K141" s="8" t="s">
        <v>1184</v>
      </c>
    </row>
    <row r="142" spans="1:11" x14ac:dyDescent="0.3">
      <c r="A142" s="9" t="s">
        <v>1185</v>
      </c>
      <c r="B142" s="10" t="s">
        <v>1186</v>
      </c>
      <c r="C142" s="10" t="s">
        <v>1187</v>
      </c>
      <c r="D142" s="11">
        <f>11526*600</f>
        <v>6915600</v>
      </c>
      <c r="E142" s="8" t="s">
        <v>1188</v>
      </c>
      <c r="H142" s="8" t="s">
        <v>1189</v>
      </c>
      <c r="I142" s="8" t="s">
        <v>1190</v>
      </c>
      <c r="J142" s="8" t="s">
        <v>1191</v>
      </c>
      <c r="K142" s="8" t="s">
        <v>1192</v>
      </c>
    </row>
    <row r="143" spans="1:11" x14ac:dyDescent="0.3">
      <c r="A143" s="9" t="s">
        <v>1193</v>
      </c>
      <c r="B143" s="10" t="s">
        <v>1194</v>
      </c>
      <c r="C143" s="10" t="s">
        <v>1195</v>
      </c>
      <c r="D143" s="11">
        <f>749.7*600</f>
        <v>449820</v>
      </c>
    </row>
    <row r="144" spans="1:11" x14ac:dyDescent="0.3">
      <c r="A144" s="9" t="s">
        <v>1196</v>
      </c>
      <c r="B144" s="10" t="s">
        <v>1197</v>
      </c>
      <c r="C144" s="10" t="s">
        <v>1284</v>
      </c>
      <c r="D144" s="11">
        <f>32774*600</f>
        <v>19664400</v>
      </c>
    </row>
    <row r="145" spans="1:4" x14ac:dyDescent="0.3">
      <c r="A145" s="9" t="s">
        <v>1198</v>
      </c>
      <c r="B145" s="10" t="s">
        <v>1199</v>
      </c>
      <c r="C145" s="10" t="s">
        <v>1284</v>
      </c>
      <c r="D145" s="11">
        <v>193800</v>
      </c>
    </row>
  </sheetData>
  <autoFilter ref="A1:Q145" xr:uid="{00000000-0001-0000-0000-000000000000}"/>
  <conditionalFormatting sqref="A1:A1048576">
    <cfRule type="duplicateValues" dxfId="0" priority="1"/>
  </conditionalFormatting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F540-BDF5-4065-BE19-E9DA08AB4B18}">
  <dimension ref="A1:A84"/>
  <sheetViews>
    <sheetView workbookViewId="0">
      <selection activeCell="M6" sqref="M6"/>
    </sheetView>
  </sheetViews>
  <sheetFormatPr baseColWidth="10" defaultRowHeight="14.5" x14ac:dyDescent="0.35"/>
  <sheetData>
    <row r="1" spans="1:1" x14ac:dyDescent="0.35">
      <c r="A1" t="s">
        <v>1200</v>
      </c>
    </row>
    <row r="2" spans="1:1" x14ac:dyDescent="0.35">
      <c r="A2" t="s">
        <v>1201</v>
      </c>
    </row>
    <row r="3" spans="1:1" x14ac:dyDescent="0.35">
      <c r="A3" t="s">
        <v>1202</v>
      </c>
    </row>
    <row r="4" spans="1:1" x14ac:dyDescent="0.35">
      <c r="A4" t="s">
        <v>1203</v>
      </c>
    </row>
    <row r="5" spans="1:1" x14ac:dyDescent="0.35">
      <c r="A5" t="s">
        <v>1204</v>
      </c>
    </row>
    <row r="6" spans="1:1" x14ac:dyDescent="0.35">
      <c r="A6" t="s">
        <v>1205</v>
      </c>
    </row>
    <row r="7" spans="1:1" x14ac:dyDescent="0.35">
      <c r="A7" t="s">
        <v>1206</v>
      </c>
    </row>
    <row r="8" spans="1:1" x14ac:dyDescent="0.35">
      <c r="A8" t="s">
        <v>1207</v>
      </c>
    </row>
    <row r="9" spans="1:1" x14ac:dyDescent="0.35">
      <c r="A9" t="s">
        <v>1208</v>
      </c>
    </row>
    <row r="10" spans="1:1" x14ac:dyDescent="0.35">
      <c r="A10" t="s">
        <v>1209</v>
      </c>
    </row>
    <row r="11" spans="1:1" x14ac:dyDescent="0.35">
      <c r="A11" t="s">
        <v>1210</v>
      </c>
    </row>
    <row r="12" spans="1:1" x14ac:dyDescent="0.35">
      <c r="A12" t="s">
        <v>1211</v>
      </c>
    </row>
    <row r="13" spans="1:1" x14ac:dyDescent="0.35">
      <c r="A13" t="s">
        <v>1212</v>
      </c>
    </row>
    <row r="14" spans="1:1" x14ac:dyDescent="0.35">
      <c r="A14" t="s">
        <v>1213</v>
      </c>
    </row>
    <row r="15" spans="1:1" x14ac:dyDescent="0.35">
      <c r="A15" t="s">
        <v>1214</v>
      </c>
    </row>
    <row r="16" spans="1:1" x14ac:dyDescent="0.35">
      <c r="A16" t="s">
        <v>1215</v>
      </c>
    </row>
    <row r="17" spans="1:1" x14ac:dyDescent="0.35">
      <c r="A17" t="s">
        <v>1216</v>
      </c>
    </row>
    <row r="18" spans="1:1" x14ac:dyDescent="0.35">
      <c r="A18" t="s">
        <v>1217</v>
      </c>
    </row>
    <row r="19" spans="1:1" x14ac:dyDescent="0.35">
      <c r="A19" t="s">
        <v>1218</v>
      </c>
    </row>
    <row r="20" spans="1:1" x14ac:dyDescent="0.35">
      <c r="A20" t="s">
        <v>1219</v>
      </c>
    </row>
    <row r="21" spans="1:1" x14ac:dyDescent="0.35">
      <c r="A21" t="s">
        <v>1220</v>
      </c>
    </row>
    <row r="22" spans="1:1" x14ac:dyDescent="0.35">
      <c r="A22" t="s">
        <v>1221</v>
      </c>
    </row>
    <row r="23" spans="1:1" x14ac:dyDescent="0.35">
      <c r="A23" t="s">
        <v>1222</v>
      </c>
    </row>
    <row r="24" spans="1:1" x14ac:dyDescent="0.35">
      <c r="A24" t="s">
        <v>1223</v>
      </c>
    </row>
    <row r="25" spans="1:1" x14ac:dyDescent="0.35">
      <c r="A25" t="s">
        <v>1224</v>
      </c>
    </row>
    <row r="26" spans="1:1" x14ac:dyDescent="0.35">
      <c r="A26" t="s">
        <v>1225</v>
      </c>
    </row>
    <row r="27" spans="1:1" x14ac:dyDescent="0.35">
      <c r="A27" t="s">
        <v>1226</v>
      </c>
    </row>
    <row r="28" spans="1:1" x14ac:dyDescent="0.35">
      <c r="A28" t="s">
        <v>1227</v>
      </c>
    </row>
    <row r="29" spans="1:1" x14ac:dyDescent="0.35">
      <c r="A29" t="s">
        <v>1228</v>
      </c>
    </row>
    <row r="30" spans="1:1" x14ac:dyDescent="0.35">
      <c r="A30" t="s">
        <v>1229</v>
      </c>
    </row>
    <row r="31" spans="1:1" x14ac:dyDescent="0.35">
      <c r="A31" t="s">
        <v>1230</v>
      </c>
    </row>
    <row r="32" spans="1:1" x14ac:dyDescent="0.35">
      <c r="A32" t="s">
        <v>1231</v>
      </c>
    </row>
    <row r="33" spans="1:1" x14ac:dyDescent="0.35">
      <c r="A33" t="s">
        <v>1232</v>
      </c>
    </row>
    <row r="34" spans="1:1" x14ac:dyDescent="0.35">
      <c r="A34" t="s">
        <v>1233</v>
      </c>
    </row>
    <row r="35" spans="1:1" x14ac:dyDescent="0.35">
      <c r="A35" t="s">
        <v>1234</v>
      </c>
    </row>
    <row r="36" spans="1:1" x14ac:dyDescent="0.35">
      <c r="A36" t="s">
        <v>1235</v>
      </c>
    </row>
    <row r="37" spans="1:1" x14ac:dyDescent="0.35">
      <c r="A37" t="s">
        <v>1236</v>
      </c>
    </row>
    <row r="38" spans="1:1" x14ac:dyDescent="0.35">
      <c r="A38" t="s">
        <v>1237</v>
      </c>
    </row>
    <row r="39" spans="1:1" x14ac:dyDescent="0.35">
      <c r="A39" t="s">
        <v>1238</v>
      </c>
    </row>
    <row r="40" spans="1:1" x14ac:dyDescent="0.35">
      <c r="A40" t="s">
        <v>1239</v>
      </c>
    </row>
    <row r="41" spans="1:1" x14ac:dyDescent="0.35">
      <c r="A41" t="s">
        <v>1240</v>
      </c>
    </row>
    <row r="42" spans="1:1" x14ac:dyDescent="0.35">
      <c r="A42" t="s">
        <v>1241</v>
      </c>
    </row>
    <row r="43" spans="1:1" x14ac:dyDescent="0.35">
      <c r="A43" t="s">
        <v>1242</v>
      </c>
    </row>
    <row r="44" spans="1:1" x14ac:dyDescent="0.35">
      <c r="A44" t="s">
        <v>1243</v>
      </c>
    </row>
    <row r="45" spans="1:1" x14ac:dyDescent="0.35">
      <c r="A45" t="s">
        <v>1244</v>
      </c>
    </row>
    <row r="46" spans="1:1" x14ac:dyDescent="0.35">
      <c r="A46" t="s">
        <v>1245</v>
      </c>
    </row>
    <row r="47" spans="1:1" x14ac:dyDescent="0.35">
      <c r="A47" t="s">
        <v>1246</v>
      </c>
    </row>
    <row r="48" spans="1:1" x14ac:dyDescent="0.35">
      <c r="A48" t="s">
        <v>1247</v>
      </c>
    </row>
    <row r="49" spans="1:1" x14ac:dyDescent="0.35">
      <c r="A49" t="s">
        <v>1248</v>
      </c>
    </row>
    <row r="50" spans="1:1" x14ac:dyDescent="0.35">
      <c r="A50" t="s">
        <v>1249</v>
      </c>
    </row>
    <row r="51" spans="1:1" x14ac:dyDescent="0.35">
      <c r="A51" t="s">
        <v>1250</v>
      </c>
    </row>
    <row r="52" spans="1:1" x14ac:dyDescent="0.35">
      <c r="A52" t="s">
        <v>1251</v>
      </c>
    </row>
    <row r="53" spans="1:1" x14ac:dyDescent="0.35">
      <c r="A53" t="s">
        <v>1252</v>
      </c>
    </row>
    <row r="54" spans="1:1" x14ac:dyDescent="0.35">
      <c r="A54" t="s">
        <v>1253</v>
      </c>
    </row>
    <row r="55" spans="1:1" x14ac:dyDescent="0.35">
      <c r="A55" t="s">
        <v>1254</v>
      </c>
    </row>
    <row r="56" spans="1:1" x14ac:dyDescent="0.35">
      <c r="A56" t="s">
        <v>1255</v>
      </c>
    </row>
    <row r="57" spans="1:1" x14ac:dyDescent="0.35">
      <c r="A57" t="s">
        <v>1256</v>
      </c>
    </row>
    <row r="58" spans="1:1" x14ac:dyDescent="0.35">
      <c r="A58" t="s">
        <v>1257</v>
      </c>
    </row>
    <row r="59" spans="1:1" x14ac:dyDescent="0.35">
      <c r="A59" t="s">
        <v>1258</v>
      </c>
    </row>
    <row r="60" spans="1:1" x14ac:dyDescent="0.35">
      <c r="A60" t="s">
        <v>1259</v>
      </c>
    </row>
    <row r="61" spans="1:1" x14ac:dyDescent="0.35">
      <c r="A61" t="s">
        <v>1260</v>
      </c>
    </row>
    <row r="62" spans="1:1" x14ac:dyDescent="0.35">
      <c r="A62" t="s">
        <v>1261</v>
      </c>
    </row>
    <row r="63" spans="1:1" x14ac:dyDescent="0.35">
      <c r="A63" t="s">
        <v>1262</v>
      </c>
    </row>
    <row r="64" spans="1:1" x14ac:dyDescent="0.35">
      <c r="A64" t="s">
        <v>1263</v>
      </c>
    </row>
    <row r="65" spans="1:1" x14ac:dyDescent="0.35">
      <c r="A65" t="s">
        <v>1264</v>
      </c>
    </row>
    <row r="66" spans="1:1" x14ac:dyDescent="0.35">
      <c r="A66" t="s">
        <v>1265</v>
      </c>
    </row>
    <row r="67" spans="1:1" x14ac:dyDescent="0.35">
      <c r="A67" t="s">
        <v>1266</v>
      </c>
    </row>
    <row r="68" spans="1:1" x14ac:dyDescent="0.35">
      <c r="A68" t="s">
        <v>1267</v>
      </c>
    </row>
    <row r="69" spans="1:1" x14ac:dyDescent="0.35">
      <c r="A69" t="s">
        <v>1268</v>
      </c>
    </row>
    <row r="70" spans="1:1" x14ac:dyDescent="0.35">
      <c r="A70" t="s">
        <v>1269</v>
      </c>
    </row>
    <row r="71" spans="1:1" x14ac:dyDescent="0.35">
      <c r="A71" t="s">
        <v>1270</v>
      </c>
    </row>
    <row r="72" spans="1:1" x14ac:dyDescent="0.35">
      <c r="A72" t="s">
        <v>1271</v>
      </c>
    </row>
    <row r="73" spans="1:1" x14ac:dyDescent="0.35">
      <c r="A73" t="s">
        <v>1272</v>
      </c>
    </row>
    <row r="74" spans="1:1" x14ac:dyDescent="0.35">
      <c r="A74" t="s">
        <v>1273</v>
      </c>
    </row>
    <row r="75" spans="1:1" x14ac:dyDescent="0.35">
      <c r="A75" t="s">
        <v>1274</v>
      </c>
    </row>
    <row r="76" spans="1:1" x14ac:dyDescent="0.35">
      <c r="A76" t="s">
        <v>1275</v>
      </c>
    </row>
    <row r="77" spans="1:1" x14ac:dyDescent="0.35">
      <c r="A77" t="s">
        <v>1276</v>
      </c>
    </row>
    <row r="78" spans="1:1" x14ac:dyDescent="0.35">
      <c r="A78" t="s">
        <v>1277</v>
      </c>
    </row>
    <row r="79" spans="1:1" x14ac:dyDescent="0.35">
      <c r="A79" t="s">
        <v>1278</v>
      </c>
    </row>
    <row r="80" spans="1:1" x14ac:dyDescent="0.35">
      <c r="A80" t="s">
        <v>1279</v>
      </c>
    </row>
    <row r="81" spans="1:1" x14ac:dyDescent="0.35">
      <c r="A81" t="s">
        <v>1280</v>
      </c>
    </row>
    <row r="82" spans="1:1" x14ac:dyDescent="0.35">
      <c r="A82" t="s">
        <v>1281</v>
      </c>
    </row>
    <row r="83" spans="1:1" x14ac:dyDescent="0.35">
      <c r="A83" t="s">
        <v>1282</v>
      </c>
    </row>
    <row r="84" spans="1:1" x14ac:dyDescent="0.35">
      <c r="A84" t="s">
        <v>1283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SQL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Granados Bryan</cp:lastModifiedBy>
  <cp:lastPrinted>2024-02-06T17:51:56Z</cp:lastPrinted>
  <dcterms:created xsi:type="dcterms:W3CDTF">2018-11-01T12:11:26Z</dcterms:created>
  <dcterms:modified xsi:type="dcterms:W3CDTF">2024-03-01T01:27:24Z</dcterms:modified>
</cp:coreProperties>
</file>